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586" yWindow="1680" windowWidth="15480" windowHeight="6630" tabRatio="720" activeTab="2"/>
  </bookViews>
  <sheets>
    <sheet name="大会申込み" sheetId="1" r:id="rId1"/>
    <sheet name="誓約書" sheetId="2" r:id="rId2"/>
    <sheet name="個人種目データ" sheetId="3" r:id="rId3"/>
    <sheet name="リレー種目データ" sheetId="4" r:id="rId4"/>
    <sheet name="Sheet1" sheetId="5" r:id="rId5"/>
    <sheet name="Sheet2" sheetId="6" r:id="rId6"/>
  </sheets>
  <definedNames>
    <definedName name="【桐】C\\\水泳協会\マスターズ2\000_チーム.tbl" localSheetId="3">'リレー種目データ'!$F$3:$Q$44</definedName>
    <definedName name="_xlnm.Print_Area" localSheetId="3">'リレー種目データ'!$F$3:$AB$44</definedName>
    <definedName name="_xlnm.Print_Area" localSheetId="2">'個人種目データ'!$A$1:$U$56</definedName>
    <definedName name="_xlnm.Print_Area" localSheetId="1">'誓約書'!$B$1:$I$32</definedName>
    <definedName name="_xlnm.Print_Area" localSheetId="0">'大会申込み'!$A$1:$T$41</definedName>
  </definedNames>
  <calcPr fullCalcOnLoad="1"/>
</workbook>
</file>

<file path=xl/sharedStrings.xml><?xml version="1.0" encoding="utf-8"?>
<sst xmlns="http://schemas.openxmlformats.org/spreadsheetml/2006/main" count="176" uniqueCount="132">
  <si>
    <t>郵便振込み（コピー）貼付箇所</t>
  </si>
  <si>
    <t>マスターズ登録ﾁｰﾑID</t>
  </si>
  <si>
    <t>FD添付</t>
  </si>
  <si>
    <r>
      <t>　</t>
    </r>
    <r>
      <rPr>
        <sz val="11"/>
        <rFont val="ＭＳ 明朝"/>
        <family val="1"/>
      </rPr>
      <t>　　ひのくにマスターズ水泳競技大会の出場にあたり、当クラブの出場選手は、週</t>
    </r>
    <r>
      <rPr>
        <sz val="11"/>
        <rFont val="Century"/>
        <family val="1"/>
      </rPr>
      <t>1</t>
    </r>
    <r>
      <rPr>
        <sz val="11"/>
        <rFont val="ＭＳ 明朝"/>
        <family val="1"/>
      </rPr>
      <t>回以上</t>
    </r>
  </si>
  <si>
    <t>熊本県ﾏｽﾀｰｽﾞ水泳協会</t>
  </si>
  <si>
    <t>電話番号</t>
  </si>
  <si>
    <t>大会申込表　</t>
  </si>
  <si>
    <t>記入日</t>
  </si>
  <si>
    <t>ﾖﾐｶﾞﾅ(15)</t>
  </si>
  <si>
    <t>種目</t>
  </si>
  <si>
    <t>　　　　　〒　　　　　　　－　　　　</t>
  </si>
  <si>
    <t>info@kumamoto-swim.com</t>
  </si>
  <si>
    <t>大会名</t>
  </si>
  <si>
    <t>個人種目</t>
  </si>
  <si>
    <t>FAX番号</t>
  </si>
  <si>
    <t>団体名</t>
  </si>
  <si>
    <t>ﾁｰﾑﾖﾐ(ｶﾀｶﾅ)</t>
  </si>
  <si>
    <t>代表者名</t>
  </si>
  <si>
    <t>合計</t>
  </si>
  <si>
    <t>参加リレー種目</t>
  </si>
  <si>
    <t>ＦＤ入力者</t>
  </si>
  <si>
    <t>印</t>
  </si>
  <si>
    <t>申込P</t>
  </si>
  <si>
    <t>の箇所は入力する必要はありません。</t>
  </si>
  <si>
    <t>略称団体名</t>
  </si>
  <si>
    <t>種目２</t>
  </si>
  <si>
    <t>6文字以内(ﾌﾟﾛｸﾞﾗﾑに記載されます）</t>
  </si>
  <si>
    <t>円</t>
  </si>
  <si>
    <t>(50m、100m、200m、400m）</t>
  </si>
  <si>
    <t>男子</t>
  </si>
  <si>
    <t>住所</t>
  </si>
  <si>
    <t>〒</t>
  </si>
  <si>
    <t>所属名ﾖﾐ</t>
  </si>
  <si>
    <t>＝</t>
  </si>
  <si>
    <t>＜参加申込内訳一覧表＞</t>
  </si>
  <si>
    <t>ﾀｲﾑ１</t>
  </si>
  <si>
    <t>年齢基準</t>
  </si>
  <si>
    <t>－</t>
  </si>
  <si>
    <t>　　　　　　　　　　　　　　　　　　　　　　　　平成　　　年　　月　　日　　</t>
  </si>
  <si>
    <t>データ送付方法に○をしてください</t>
  </si>
  <si>
    <t>　</t>
  </si>
  <si>
    <t>http://kumamoto-swim.com/</t>
  </si>
  <si>
    <t>ﾒｰﾙｱﾄﾞﾚｽ</t>
  </si>
  <si>
    <t>　　住　　　　　所</t>
  </si>
  <si>
    <t>速報</t>
  </si>
  <si>
    <t>携帯ﾒｰﾙｱﾄﾞﾚｽ</t>
  </si>
  <si>
    <t>ひのくにマスターズ水泳競技大会</t>
  </si>
  <si>
    <t>記載責任者</t>
  </si>
  <si>
    <t>携帯電話</t>
  </si>
  <si>
    <t>参加者</t>
  </si>
  <si>
    <t xml:space="preserve">　　責　任　者　名  </t>
  </si>
  <si>
    <t>参加者個人種目</t>
  </si>
  <si>
    <t>女子</t>
  </si>
  <si>
    <t>混合</t>
  </si>
  <si>
    <t>円×</t>
  </si>
  <si>
    <t>(800m、1500m)</t>
  </si>
  <si>
    <t>ﾘﾚｰ種目</t>
  </si>
  <si>
    <t>ﾌﾟﾛｸﾞﾗﾑ</t>
  </si>
  <si>
    <t>冊</t>
  </si>
  <si>
    <t>申込合計金額</t>
  </si>
  <si>
    <t>大会の２０日前には下記の熊本県ﾏｽﾀｰｽﾞ水泳協会のホームページに当日のプログラムを掲載します。お気づきの点がありましたら、2週間前までに同ホームページにあるメールにてご連絡ください。</t>
  </si>
  <si>
    <t>（</t>
  </si>
  <si>
    <t>※A４用紙に印刷し、誓約書、個人種目データ、リレー種目データと一緒に郵送してください。</t>
  </si>
  <si>
    <t>種目データの送信方法</t>
  </si>
  <si>
    <t>誓　約　書</t>
  </si>
  <si>
    <t>所属名</t>
  </si>
  <si>
    <t>下記宛メール送信</t>
  </si>
  <si>
    <t>）</t>
  </si>
  <si>
    <t>　大　会　委　員　長　殿</t>
  </si>
  <si>
    <t>　　定期的に水泳練習を実施していることを誓約いたします。また大会期間中の事故について</t>
  </si>
  <si>
    <t>　　も自己責任において処理し主催側の責任を問いませんし、健康についても何ら異常なき</t>
  </si>
  <si>
    <t>　　ク　ラ　ブ　名</t>
  </si>
  <si>
    <t>　　ことを、出場選手の捺印の上ここに誓約いたします。</t>
  </si>
  <si>
    <t>　　電　　　　　話</t>
  </si>
  <si>
    <t>携　　帯</t>
  </si>
  <si>
    <t>ﾒｰﾙｱﾄﾞﾚｽ</t>
  </si>
  <si>
    <t>区分</t>
  </si>
  <si>
    <t>出場選手登録シール貼付 ・捺 印</t>
  </si>
  <si>
    <t>No</t>
  </si>
  <si>
    <t>氏　　　　　名</t>
  </si>
  <si>
    <t>印</t>
  </si>
  <si>
    <t>印</t>
  </si>
  <si>
    <t>〈登録者シール貼付〉</t>
  </si>
  <si>
    <t>※A－４用紙に印刷し、大会申込表と個人種目データ、リレー種目データと一緒に郵送してください。</t>
  </si>
  <si>
    <t>略称団体名(6文字以内）</t>
  </si>
  <si>
    <t>チームのよみ→</t>
  </si>
  <si>
    <t>※注意　　計算式が壊れますので、データの複写・移動をしないでください。</t>
  </si>
  <si>
    <t>の箇所を記載する</t>
  </si>
  <si>
    <t>チームID→</t>
  </si>
  <si>
    <t>必ず　タイム　を記載してください。</t>
  </si>
  <si>
    <t>所属名ﾖﾐ(半角カナ）</t>
  </si>
  <si>
    <t>性別(1)</t>
  </si>
  <si>
    <t>性別</t>
  </si>
  <si>
    <t>氏名</t>
  </si>
  <si>
    <t>ﾖﾐ</t>
  </si>
  <si>
    <t>種２</t>
  </si>
  <si>
    <t>個人ID</t>
  </si>
  <si>
    <t>生年月日</t>
  </si>
  <si>
    <t>年齢</t>
  </si>
  <si>
    <t>ﾁｰﾑＩＤ</t>
  </si>
  <si>
    <t>種１</t>
  </si>
  <si>
    <t>種目１</t>
  </si>
  <si>
    <t>距離１</t>
  </si>
  <si>
    <t>距離２</t>
  </si>
  <si>
    <t>ﾀｲﾑ2</t>
  </si>
  <si>
    <t>熊本　太郎</t>
  </si>
  <si>
    <t>ｸﾏﾓﾄ ﾀﾛｳ</t>
  </si>
  <si>
    <t>個人種目の　申込P　の選手番号を入力してください。合計が赤色のセルに変わったときは年齢がオーバーしています。</t>
  </si>
  <si>
    <t>参加者リスト</t>
  </si>
  <si>
    <t>入力チーム番号</t>
  </si>
  <si>
    <t>チーム名(20)</t>
  </si>
  <si>
    <t>ﾁｰﾑID</t>
  </si>
  <si>
    <t>４年齢</t>
  </si>
  <si>
    <t>ｸﾗｽ入力</t>
  </si>
  <si>
    <t>種目ｺｰﾄﾞ</t>
  </si>
  <si>
    <t>選手番号</t>
  </si>
  <si>
    <t>１泳者</t>
  </si>
  <si>
    <t>１年齢</t>
  </si>
  <si>
    <t>２泳者</t>
  </si>
  <si>
    <t>２年齢</t>
  </si>
  <si>
    <t>３泳者</t>
  </si>
  <si>
    <t>３年齢</t>
  </si>
  <si>
    <t>４泳者</t>
  </si>
  <si>
    <t>　合計</t>
  </si>
  <si>
    <t>熊本太郎</t>
  </si>
  <si>
    <t>福岡一郎</t>
  </si>
  <si>
    <t>宮崎　緑</t>
  </si>
  <si>
    <t>長崎真喜子</t>
  </si>
  <si>
    <t>性別(漢字)</t>
  </si>
  <si>
    <t>第9回　ひのくにマスタ－ズ水泳競技長水路大会</t>
  </si>
  <si>
    <t>使用する所属名</t>
  </si>
  <si>
    <t>熊本MS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</si>
</sst>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0_ 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Ｐゴシック"/>
      <family val="3"/>
    </font>
    <font>
      <sz val="11"/>
      <color indexed="17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u val="single"/>
      <sz val="16"/>
      <color indexed="12"/>
      <name val="ＭＳ Ｐゴシック"/>
      <family val="3"/>
    </font>
    <font>
      <sz val="12"/>
      <name val="HGS創英角ｺﾞｼｯｸUB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u val="single"/>
      <sz val="18"/>
      <color indexed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0.5"/>
      <name val="ＭＳ 明朝"/>
      <family val="1"/>
    </font>
    <font>
      <b/>
      <sz val="12"/>
      <name val="HGS創英角ｺﾞｼｯｸUB"/>
      <family val="3"/>
    </font>
    <font>
      <b/>
      <sz val="16"/>
      <color indexed="10"/>
      <name val="ＭＳ Ｐゴシック"/>
      <family val="3"/>
    </font>
    <font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12"/>
      <name val="ＭＳ 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name val="Century"/>
      <family val="1"/>
    </font>
    <font>
      <sz val="24"/>
      <color indexed="10"/>
      <name val="ＭＳ Ｐゴシック"/>
      <family val="3"/>
    </font>
    <font>
      <sz val="24"/>
      <color indexed="10"/>
      <name val="Calibri"/>
      <family val="2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medium">
        <color indexed="12"/>
      </right>
      <top style="thin"/>
      <bottom style="thin"/>
    </border>
    <border>
      <left style="medium">
        <color indexed="12"/>
      </left>
      <right>
        <color indexed="63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/>
      <top style="thin"/>
      <bottom style="thin"/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48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medium"/>
      <top style="thin">
        <color indexed="16"/>
      </top>
      <bottom style="thin">
        <color indexed="16"/>
      </bottom>
    </border>
    <border>
      <left style="medium"/>
      <right style="thin">
        <color indexed="16"/>
      </right>
      <top style="thin">
        <color indexed="16"/>
      </top>
      <bottom style="thin">
        <color indexed="16"/>
      </bottom>
    </border>
    <border>
      <left style="medium"/>
      <right style="thin">
        <color indexed="16"/>
      </right>
      <top style="thin">
        <color indexed="16"/>
      </top>
      <bottom style="medium"/>
    </border>
    <border>
      <left style="thin">
        <color indexed="16"/>
      </left>
      <right style="thin">
        <color indexed="16"/>
      </right>
      <top style="thin">
        <color indexed="16"/>
      </top>
      <bottom style="medium"/>
    </border>
    <border>
      <left style="thin">
        <color indexed="16"/>
      </left>
      <right style="thin">
        <color indexed="16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DotDot"/>
      <right>
        <color indexed="63"/>
      </right>
      <top style="thin"/>
      <bottom style="mediumDashDotDot"/>
    </border>
    <border>
      <left>
        <color indexed="63"/>
      </left>
      <right>
        <color indexed="63"/>
      </right>
      <top style="thin"/>
      <bottom style="mediumDashDotDot"/>
    </border>
    <border>
      <left>
        <color indexed="63"/>
      </left>
      <right style="mediumDashDotDot"/>
      <top style="thin"/>
      <bottom style="mediumDashDotDot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>
      <alignment horizontal="right" vertical="center"/>
    </xf>
    <xf numFmtId="49" fontId="25" fillId="24" borderId="15" xfId="0" applyNumberFormat="1" applyFont="1" applyFill="1" applyBorder="1" applyAlignment="1" applyProtection="1">
      <alignment horizontal="right" vertical="center"/>
      <protection locked="0"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49" fontId="25" fillId="24" borderId="15" xfId="0" applyNumberFormat="1" applyFont="1" applyFill="1" applyBorder="1" applyAlignment="1" applyProtection="1">
      <alignment vertical="center"/>
      <protection locked="0"/>
    </xf>
    <xf numFmtId="0" fontId="25" fillId="24" borderId="15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5" fillId="25" borderId="11" xfId="0" applyFont="1" applyFill="1" applyBorder="1" applyAlignment="1" applyProtection="1">
      <alignment vertical="center"/>
      <protection locked="0"/>
    </xf>
    <xf numFmtId="0" fontId="25" fillId="25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vertical="center"/>
    </xf>
    <xf numFmtId="38" fontId="27" fillId="0" borderId="0" xfId="49" applyFont="1" applyFill="1" applyBorder="1" applyAlignment="1" applyProtection="1">
      <alignment horizontal="right" vertical="center"/>
      <protection locked="0"/>
    </xf>
    <xf numFmtId="38" fontId="24" fillId="0" borderId="13" xfId="49" applyFont="1" applyBorder="1" applyAlignment="1">
      <alignment vertical="center"/>
    </xf>
    <xf numFmtId="38" fontId="24" fillId="0" borderId="0" xfId="49" applyFont="1" applyBorder="1" applyAlignment="1">
      <alignment horizontal="right" vertical="center"/>
    </xf>
    <xf numFmtId="38" fontId="24" fillId="0" borderId="0" xfId="49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horizontal="center" vertical="center"/>
    </xf>
    <xf numFmtId="0" fontId="33" fillId="4" borderId="17" xfId="0" applyFont="1" applyFill="1" applyBorder="1" applyAlignment="1">
      <alignment vertical="center"/>
    </xf>
    <xf numFmtId="0" fontId="33" fillId="4" borderId="18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61">
      <alignment/>
      <protection/>
    </xf>
    <xf numFmtId="0" fontId="0" fillId="0" borderId="0" xfId="0" applyFont="1" applyAlignment="1">
      <alignment vertical="center"/>
    </xf>
    <xf numFmtId="0" fontId="0" fillId="0" borderId="0" xfId="61" applyFont="1">
      <alignment/>
      <protection/>
    </xf>
    <xf numFmtId="0" fontId="37" fillId="0" borderId="0" xfId="61" applyFont="1" applyAlignment="1">
      <alignment/>
      <protection/>
    </xf>
    <xf numFmtId="0" fontId="37" fillId="0" borderId="0" xfId="61" applyFont="1">
      <alignment/>
      <protection/>
    </xf>
    <xf numFmtId="0" fontId="39" fillId="0" borderId="0" xfId="61" applyFont="1" applyAlignment="1">
      <alignment horizontal="center"/>
      <protection/>
    </xf>
    <xf numFmtId="0" fontId="37" fillId="0" borderId="10" xfId="61" applyFont="1" applyBorder="1" applyAlignment="1">
      <alignment horizontal="center" vertical="center"/>
      <protection/>
    </xf>
    <xf numFmtId="0" fontId="37" fillId="0" borderId="13" xfId="6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26" borderId="0" xfId="0" applyFont="1" applyFill="1" applyBorder="1" applyAlignment="1">
      <alignment horizontal="right" vertical="top" shrinkToFit="1"/>
    </xf>
    <xf numFmtId="57" fontId="27" fillId="26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horizontal="left" vertical="center" wrapText="1" shrinkToFit="1"/>
    </xf>
    <xf numFmtId="0" fontId="0" fillId="24" borderId="10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22" borderId="2" xfId="44" applyFont="1" applyAlignment="1">
      <alignment vertical="center"/>
    </xf>
    <xf numFmtId="0" fontId="1" fillId="21" borderId="19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 wrapText="1"/>
    </xf>
    <xf numFmtId="176" fontId="0" fillId="24" borderId="20" xfId="0" applyNumberFormat="1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0" fillId="21" borderId="24" xfId="0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1" fillId="7" borderId="26" xfId="0" applyFont="1" applyFill="1" applyBorder="1" applyAlignment="1" applyProtection="1">
      <alignment horizontal="center" vertical="center"/>
      <protection/>
    </xf>
    <xf numFmtId="0" fontId="0" fillId="7" borderId="26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0" fontId="0" fillId="7" borderId="26" xfId="0" applyFill="1" applyBorder="1" applyAlignment="1" applyProtection="1">
      <alignment vertical="center"/>
      <protection/>
    </xf>
    <xf numFmtId="0" fontId="0" fillId="7" borderId="27" xfId="0" applyFill="1" applyBorder="1" applyAlignment="1" applyProtection="1">
      <alignment vertical="center"/>
      <protection/>
    </xf>
    <xf numFmtId="0" fontId="0" fillId="11" borderId="10" xfId="0" applyFill="1" applyBorder="1" applyAlignment="1" applyProtection="1">
      <alignment vertical="center"/>
      <protection/>
    </xf>
    <xf numFmtId="176" fontId="0" fillId="7" borderId="28" xfId="0" applyNumberFormat="1" applyFill="1" applyBorder="1" applyAlignment="1" applyProtection="1">
      <alignment vertical="center"/>
      <protection/>
    </xf>
    <xf numFmtId="0" fontId="0" fillId="24" borderId="28" xfId="0" applyNumberFormat="1" applyFill="1" applyBorder="1" applyAlignment="1" applyProtection="1">
      <alignment horizontal="center" vertical="center"/>
      <protection/>
    </xf>
    <xf numFmtId="0" fontId="26" fillId="24" borderId="29" xfId="0" applyFont="1" applyFill="1" applyBorder="1" applyAlignment="1" applyProtection="1">
      <alignment horizontal="center" vertical="center"/>
      <protection/>
    </xf>
    <xf numFmtId="0" fontId="42" fillId="24" borderId="10" xfId="0" applyFont="1" applyFill="1" applyBorder="1" applyAlignment="1" applyProtection="1">
      <alignment horizontal="center" vertical="center"/>
      <protection/>
    </xf>
    <xf numFmtId="0" fontId="42" fillId="24" borderId="11" xfId="0" applyFont="1" applyFill="1" applyBorder="1" applyAlignment="1" applyProtection="1">
      <alignment horizontal="center" vertical="center"/>
      <protection/>
    </xf>
    <xf numFmtId="0" fontId="0" fillId="7" borderId="30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0" fontId="0" fillId="7" borderId="31" xfId="0" applyFill="1" applyBorder="1" applyAlignment="1" applyProtection="1">
      <alignment horizontal="center" vertical="center"/>
      <protection/>
    </xf>
    <xf numFmtId="0" fontId="0" fillId="7" borderId="32" xfId="0" applyFill="1" applyBorder="1" applyAlignment="1" applyProtection="1">
      <alignment vertical="center"/>
      <protection/>
    </xf>
    <xf numFmtId="0" fontId="0" fillId="7" borderId="32" xfId="0" applyFill="1" applyBorder="1" applyAlignment="1" applyProtection="1">
      <alignment horizontal="center" vertical="center"/>
      <protection/>
    </xf>
    <xf numFmtId="0" fontId="1" fillId="24" borderId="33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>
      <alignment horizontal="center" vertical="center"/>
    </xf>
    <xf numFmtId="176" fontId="0" fillId="0" borderId="34" xfId="0" applyNumberFormat="1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24" borderId="35" xfId="0" applyNumberFormat="1" applyFill="1" applyBorder="1" applyAlignment="1" applyProtection="1">
      <alignment horizontal="center" vertical="center"/>
      <protection/>
    </xf>
    <xf numFmtId="0" fontId="0" fillId="22" borderId="10" xfId="44" applyFont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 horizontal="center" vertical="center"/>
    </xf>
    <xf numFmtId="0" fontId="14" fillId="22" borderId="10" xfId="44" applyFont="1" applyBorder="1" applyAlignment="1">
      <alignment/>
    </xf>
    <xf numFmtId="0" fontId="15" fillId="4" borderId="10" xfId="63" applyBorder="1" applyAlignment="1" applyProtection="1">
      <alignment horizontal="center" vertical="center"/>
      <protection locked="0"/>
    </xf>
    <xf numFmtId="0" fontId="15" fillId="4" borderId="10" xfId="63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22" borderId="2" xfId="44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39" xfId="0" applyNumberFormat="1" applyBorder="1" applyAlignment="1" applyProtection="1">
      <alignment vertical="center"/>
      <protection locked="0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21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4" borderId="40" xfId="0" applyFill="1" applyBorder="1" applyAlignment="1">
      <alignment vertical="center" wrapText="1"/>
    </xf>
    <xf numFmtId="0" fontId="43" fillId="24" borderId="41" xfId="0" applyFont="1" applyFill="1" applyBorder="1" applyAlignment="1">
      <alignment horizontal="center" vertical="center" wrapText="1"/>
    </xf>
    <xf numFmtId="0" fontId="44" fillId="24" borderId="42" xfId="0" applyFont="1" applyFill="1" applyBorder="1" applyAlignment="1">
      <alignment horizontal="center" vertical="center" wrapText="1"/>
    </xf>
    <xf numFmtId="0" fontId="43" fillId="24" borderId="42" xfId="0" applyFont="1" applyFill="1" applyBorder="1" applyAlignment="1">
      <alignment horizontal="center" vertical="center" wrapText="1"/>
    </xf>
    <xf numFmtId="0" fontId="43" fillId="24" borderId="42" xfId="0" applyFont="1" applyFill="1" applyBorder="1" applyAlignment="1" applyProtection="1">
      <alignment horizontal="center" vertical="center" wrapText="1"/>
      <protection/>
    </xf>
    <xf numFmtId="0" fontId="43" fillId="24" borderId="43" xfId="0" applyFont="1" applyFill="1" applyBorder="1" applyAlignment="1" applyProtection="1">
      <alignment horizontal="center" vertical="center" wrapText="1"/>
      <protection/>
    </xf>
    <xf numFmtId="0" fontId="28" fillId="24" borderId="41" xfId="0" applyFont="1" applyFill="1" applyBorder="1" applyAlignment="1">
      <alignment vertical="center" wrapText="1"/>
    </xf>
    <xf numFmtId="0" fontId="28" fillId="24" borderId="42" xfId="0" applyFont="1" applyFill="1" applyBorder="1" applyAlignment="1">
      <alignment vertical="center" wrapText="1"/>
    </xf>
    <xf numFmtId="0" fontId="28" fillId="24" borderId="4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45" fillId="7" borderId="44" xfId="0" applyFont="1" applyFill="1" applyBorder="1" applyAlignment="1">
      <alignment horizontal="center" vertical="center" wrapText="1"/>
    </xf>
    <xf numFmtId="0" fontId="43" fillId="24" borderId="45" xfId="0" applyFont="1" applyFill="1" applyBorder="1" applyAlignment="1">
      <alignment horizontal="center" vertical="center" wrapText="1"/>
    </xf>
    <xf numFmtId="0" fontId="43" fillId="7" borderId="46" xfId="0" applyFont="1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 wrapText="1"/>
    </xf>
    <xf numFmtId="0" fontId="43" fillId="21" borderId="46" xfId="0" applyFont="1" applyFill="1" applyBorder="1" applyAlignment="1">
      <alignment horizontal="center" vertical="center" wrapText="1"/>
    </xf>
    <xf numFmtId="0" fontId="0" fillId="7" borderId="46" xfId="0" applyFill="1" applyBorder="1" applyAlignment="1" applyProtection="1">
      <alignment vertical="center" wrapText="1"/>
      <protection/>
    </xf>
    <xf numFmtId="0" fontId="0" fillId="7" borderId="46" xfId="0" applyFill="1" applyBorder="1" applyAlignment="1" applyProtection="1">
      <alignment horizontal="center" vertical="center" wrapText="1"/>
      <protection/>
    </xf>
    <xf numFmtId="0" fontId="0" fillId="21" borderId="46" xfId="0" applyFill="1" applyBorder="1" applyAlignment="1" applyProtection="1">
      <alignment horizontal="center" vertical="center" wrapText="1"/>
      <protection locked="0"/>
    </xf>
    <xf numFmtId="178" fontId="0" fillId="24" borderId="47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45" fillId="24" borderId="48" xfId="0" applyFont="1" applyFill="1" applyBorder="1" applyAlignment="1">
      <alignment horizontal="center" vertical="center" wrapText="1"/>
    </xf>
    <xf numFmtId="0" fontId="43" fillId="24" borderId="45" xfId="0" applyFont="1" applyFill="1" applyBorder="1" applyAlignment="1" applyProtection="1">
      <alignment horizontal="center" vertical="center" wrapText="1"/>
      <protection/>
    </xf>
    <xf numFmtId="0" fontId="43" fillId="25" borderId="45" xfId="0" applyFont="1" applyFill="1" applyBorder="1" applyAlignment="1" applyProtection="1">
      <alignment horizontal="center" vertical="center" wrapText="1"/>
      <protection locked="0"/>
    </xf>
    <xf numFmtId="0" fontId="0" fillId="24" borderId="45" xfId="0" applyFill="1" applyBorder="1" applyAlignment="1">
      <alignment horizontal="center" vertical="center" wrapText="1"/>
    </xf>
    <xf numFmtId="0" fontId="46" fillId="25" borderId="45" xfId="0" applyFont="1" applyFill="1" applyBorder="1" applyAlignment="1" applyProtection="1">
      <alignment horizontal="center" vertical="center" wrapText="1"/>
      <protection locked="0"/>
    </xf>
    <xf numFmtId="0" fontId="43" fillId="24" borderId="46" xfId="0" applyFont="1" applyFill="1" applyBorder="1" applyAlignment="1">
      <alignment horizontal="center" vertical="center" wrapText="1"/>
    </xf>
    <xf numFmtId="0" fontId="0" fillId="24" borderId="45" xfId="0" applyFill="1" applyBorder="1" applyAlignment="1" applyProtection="1">
      <alignment vertical="center" wrapText="1"/>
      <protection/>
    </xf>
    <xf numFmtId="0" fontId="0" fillId="24" borderId="45" xfId="0" applyFill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vertical="center" wrapText="1"/>
    </xf>
    <xf numFmtId="0" fontId="45" fillId="24" borderId="49" xfId="0" applyFont="1" applyFill="1" applyBorder="1" applyAlignment="1">
      <alignment horizontal="center" vertical="center" wrapText="1"/>
    </xf>
    <xf numFmtId="0" fontId="43" fillId="24" borderId="50" xfId="0" applyFont="1" applyFill="1" applyBorder="1" applyAlignment="1" applyProtection="1">
      <alignment horizontal="center" vertical="center" wrapText="1"/>
      <protection/>
    </xf>
    <xf numFmtId="0" fontId="43" fillId="25" borderId="50" xfId="0" applyFont="1" applyFill="1" applyBorder="1" applyAlignment="1" applyProtection="1">
      <alignment horizontal="center" vertical="center" wrapText="1"/>
      <protection locked="0"/>
    </xf>
    <xf numFmtId="0" fontId="0" fillId="24" borderId="50" xfId="0" applyFill="1" applyBorder="1" applyAlignment="1">
      <alignment horizontal="center" vertical="center" wrapText="1"/>
    </xf>
    <xf numFmtId="0" fontId="46" fillId="25" borderId="50" xfId="0" applyFont="1" applyFill="1" applyBorder="1" applyAlignment="1" applyProtection="1">
      <alignment horizontal="center" vertical="center" wrapText="1"/>
      <protection locked="0"/>
    </xf>
    <xf numFmtId="0" fontId="43" fillId="24" borderId="51" xfId="0" applyFont="1" applyFill="1" applyBorder="1" applyAlignment="1">
      <alignment horizontal="center" vertical="center" wrapText="1"/>
    </xf>
    <xf numFmtId="0" fontId="0" fillId="24" borderId="50" xfId="0" applyFill="1" applyBorder="1" applyAlignment="1" applyProtection="1">
      <alignment vertical="center" wrapText="1"/>
      <protection/>
    </xf>
    <xf numFmtId="0" fontId="0" fillId="24" borderId="50" xfId="0" applyFill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vertical="center"/>
    </xf>
    <xf numFmtId="0" fontId="0" fillId="14" borderId="53" xfId="0" applyFill="1" applyBorder="1" applyAlignment="1" applyProtection="1">
      <alignment horizontal="center" vertical="center"/>
      <protection locked="0"/>
    </xf>
    <xf numFmtId="0" fontId="0" fillId="14" borderId="54" xfId="0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177" fontId="27" fillId="24" borderId="11" xfId="0" applyNumberFormat="1" applyFont="1" applyFill="1" applyBorder="1" applyAlignment="1" applyProtection="1">
      <alignment horizontal="center" vertical="center"/>
      <protection locked="0"/>
    </xf>
    <xf numFmtId="177" fontId="27" fillId="24" borderId="12" xfId="0" applyNumberFormat="1" applyFont="1" applyFill="1" applyBorder="1" applyAlignment="1" applyProtection="1">
      <alignment horizontal="center" vertical="center"/>
      <protection locked="0"/>
    </xf>
    <xf numFmtId="177" fontId="27" fillId="24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 shrinkToFit="1"/>
      <protection locked="0"/>
    </xf>
    <xf numFmtId="0" fontId="27" fillId="24" borderId="12" xfId="0" applyFont="1" applyFill="1" applyBorder="1" applyAlignment="1" applyProtection="1">
      <alignment horizontal="center" vertical="center" shrinkToFit="1"/>
      <protection locked="0"/>
    </xf>
    <xf numFmtId="0" fontId="27" fillId="24" borderId="13" xfId="0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5" fillId="0" borderId="3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7" fillId="24" borderId="36" xfId="0" applyFont="1" applyFill="1" applyBorder="1" applyAlignment="1" applyProtection="1">
      <alignment horizontal="center" vertical="center"/>
      <protection locked="0"/>
    </xf>
    <xf numFmtId="0" fontId="27" fillId="24" borderId="17" xfId="0" applyFont="1" applyFill="1" applyBorder="1" applyAlignment="1" applyProtection="1">
      <alignment horizontal="center" vertical="center"/>
      <protection locked="0"/>
    </xf>
    <xf numFmtId="0" fontId="27" fillId="24" borderId="18" xfId="0" applyFont="1" applyFill="1" applyBorder="1" applyAlignment="1" applyProtection="1">
      <alignment horizontal="center" vertical="center"/>
      <protection locked="0"/>
    </xf>
    <xf numFmtId="0" fontId="25" fillId="0" borderId="3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7" fillId="24" borderId="37" xfId="0" applyFont="1" applyFill="1" applyBorder="1" applyAlignment="1" applyProtection="1">
      <alignment horizontal="left" vertical="center" shrinkToFit="1"/>
      <protection locked="0"/>
    </xf>
    <xf numFmtId="0" fontId="27" fillId="24" borderId="0" xfId="0" applyFont="1" applyFill="1" applyBorder="1" applyAlignment="1" applyProtection="1">
      <alignment horizontal="left" vertical="center" shrinkToFit="1"/>
      <protection locked="0"/>
    </xf>
    <xf numFmtId="0" fontId="27" fillId="24" borderId="38" xfId="0" applyFont="1" applyFill="1" applyBorder="1" applyAlignment="1" applyProtection="1">
      <alignment horizontal="left" vertical="center" shrinkToFit="1"/>
      <protection locked="0"/>
    </xf>
    <xf numFmtId="0" fontId="27" fillId="24" borderId="36" xfId="0" applyFont="1" applyFill="1" applyBorder="1" applyAlignment="1" applyProtection="1">
      <alignment horizontal="left" vertical="center" shrinkToFit="1"/>
      <protection locked="0"/>
    </xf>
    <xf numFmtId="0" fontId="27" fillId="24" borderId="17" xfId="0" applyFont="1" applyFill="1" applyBorder="1" applyAlignment="1" applyProtection="1">
      <alignment horizontal="left" vertical="center" shrinkToFit="1"/>
      <protection locked="0"/>
    </xf>
    <xf numFmtId="0" fontId="27" fillId="24" borderId="18" xfId="0" applyFont="1" applyFill="1" applyBorder="1" applyAlignment="1" applyProtection="1">
      <alignment horizontal="left" vertical="center" shrinkToFit="1"/>
      <protection locked="0"/>
    </xf>
    <xf numFmtId="49" fontId="27" fillId="24" borderId="11" xfId="0" applyNumberFormat="1" applyFont="1" applyFill="1" applyBorder="1" applyAlignment="1" applyProtection="1">
      <alignment horizontal="center" vertical="center"/>
      <protection locked="0"/>
    </xf>
    <xf numFmtId="49" fontId="27" fillId="24" borderId="12" xfId="0" applyNumberFormat="1" applyFont="1" applyFill="1" applyBorder="1" applyAlignment="1" applyProtection="1">
      <alignment horizontal="center" vertical="center"/>
      <protection locked="0"/>
    </xf>
    <xf numFmtId="49" fontId="27" fillId="24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4" fillId="24" borderId="11" xfId="0" applyFont="1" applyFill="1" applyBorder="1" applyAlignment="1" applyProtection="1">
      <alignment horizontal="center" vertical="center"/>
      <protection locked="0"/>
    </xf>
    <xf numFmtId="0" fontId="14" fillId="24" borderId="12" xfId="0" applyFont="1" applyFill="1" applyBorder="1" applyAlignment="1" applyProtection="1">
      <alignment horizontal="center" vertical="center"/>
      <protection locked="0"/>
    </xf>
    <xf numFmtId="0" fontId="14" fillId="24" borderId="13" xfId="0" applyFont="1" applyFill="1" applyBorder="1" applyAlignment="1" applyProtection="1">
      <alignment horizontal="center" vertical="center"/>
      <protection locked="0"/>
    </xf>
    <xf numFmtId="49" fontId="14" fillId="24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Border="1" applyAlignment="1">
      <alignment horizontal="center" vertical="center"/>
    </xf>
    <xf numFmtId="0" fontId="27" fillId="24" borderId="14" xfId="0" applyFont="1" applyFill="1" applyBorder="1" applyAlignment="1" applyProtection="1">
      <alignment horizontal="center" vertical="center"/>
      <protection locked="0"/>
    </xf>
    <xf numFmtId="0" fontId="27" fillId="24" borderId="15" xfId="0" applyFont="1" applyFill="1" applyBorder="1" applyAlignment="1" applyProtection="1">
      <alignment horizontal="center" vertical="center"/>
      <protection locked="0"/>
    </xf>
    <xf numFmtId="0" fontId="27" fillId="24" borderId="16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38" fontId="27" fillId="0" borderId="17" xfId="49" applyFont="1" applyFill="1" applyBorder="1" applyAlignment="1" applyProtection="1">
      <alignment horizontal="right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/>
    </xf>
    <xf numFmtId="38" fontId="27" fillId="0" borderId="17" xfId="49" applyFont="1" applyBorder="1" applyAlignment="1">
      <alignment horizontal="right" vertical="center"/>
    </xf>
    <xf numFmtId="0" fontId="27" fillId="0" borderId="12" xfId="0" applyFont="1" applyFill="1" applyBorder="1" applyAlignment="1" applyProtection="1">
      <alignment horizontal="center" vertical="center"/>
      <protection/>
    </xf>
    <xf numFmtId="38" fontId="27" fillId="0" borderId="12" xfId="49" applyFont="1" applyFill="1" applyBorder="1" applyAlignment="1" applyProtection="1">
      <alignment horizontal="right" vertical="center"/>
      <protection locked="0"/>
    </xf>
    <xf numFmtId="38" fontId="27" fillId="0" borderId="12" xfId="49" applyFont="1" applyBorder="1" applyAlignment="1">
      <alignment horizontal="right" vertical="center"/>
    </xf>
    <xf numFmtId="38" fontId="24" fillId="0" borderId="11" xfId="49" applyFont="1" applyBorder="1" applyAlignment="1">
      <alignment horizontal="right" vertical="center"/>
    </xf>
    <xf numFmtId="38" fontId="24" fillId="0" borderId="12" xfId="49" applyFont="1" applyBorder="1" applyAlignment="1">
      <alignment horizontal="right" vertical="center"/>
    </xf>
    <xf numFmtId="0" fontId="34" fillId="0" borderId="0" xfId="43" applyFont="1" applyAlignment="1" applyProtection="1">
      <alignment horizontal="center" vertical="center"/>
      <protection/>
    </xf>
    <xf numFmtId="0" fontId="25" fillId="0" borderId="0" xfId="0" applyFont="1" applyAlignment="1">
      <alignment horizontal="left" vertical="center" wrapText="1"/>
    </xf>
    <xf numFmtId="0" fontId="29" fillId="0" borderId="0" xfId="43" applyFont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32" fillId="4" borderId="36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33" fillId="4" borderId="17" xfId="0" applyFont="1" applyFill="1" applyBorder="1" applyAlignment="1">
      <alignment horizontal="center" vertical="center"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left"/>
      <protection/>
    </xf>
    <xf numFmtId="0" fontId="36" fillId="0" borderId="0" xfId="61" applyFont="1" applyAlignment="1">
      <alignment/>
      <protection/>
    </xf>
    <xf numFmtId="0" fontId="36" fillId="0" borderId="0" xfId="61" applyFont="1" applyAlignment="1">
      <alignment horizontal="center"/>
      <protection/>
    </xf>
    <xf numFmtId="0" fontId="37" fillId="0" borderId="0" xfId="61" applyFont="1" applyAlignment="1">
      <alignment/>
      <protection/>
    </xf>
    <xf numFmtId="0" fontId="37" fillId="0" borderId="0" xfId="61" applyFont="1" applyAlignment="1">
      <alignment horizontal="center"/>
      <protection/>
    </xf>
    <xf numFmtId="0" fontId="37" fillId="0" borderId="0" xfId="61" applyFont="1" applyAlignment="1">
      <alignment horizontal="left"/>
      <protection/>
    </xf>
    <xf numFmtId="0" fontId="38" fillId="0" borderId="17" xfId="61" applyFont="1" applyBorder="1" applyAlignment="1">
      <alignment horizontal="center"/>
      <protection/>
    </xf>
    <xf numFmtId="0" fontId="37" fillId="0" borderId="11" xfId="61" applyFont="1" applyBorder="1" applyAlignment="1">
      <alignment horizontal="center" vertical="center"/>
      <protection/>
    </xf>
    <xf numFmtId="0" fontId="37" fillId="0" borderId="13" xfId="61" applyFont="1" applyBorder="1" applyAlignment="1">
      <alignment horizontal="center" vertical="center"/>
      <protection/>
    </xf>
    <xf numFmtId="0" fontId="37" fillId="0" borderId="40" xfId="61" applyFont="1" applyBorder="1" applyAlignment="1">
      <alignment horizontal="center" vertical="center" wrapText="1"/>
      <protection/>
    </xf>
    <xf numFmtId="0" fontId="37" fillId="0" borderId="58" xfId="61" applyFont="1" applyBorder="1" applyAlignment="1">
      <alignment horizontal="center" vertical="center" wrapText="1"/>
      <protection/>
    </xf>
    <xf numFmtId="0" fontId="37" fillId="0" borderId="14" xfId="61" applyFont="1" applyBorder="1" applyAlignment="1">
      <alignment horizontal="center" vertical="center"/>
      <protection/>
    </xf>
    <xf numFmtId="0" fontId="37" fillId="0" borderId="16" xfId="61" applyFont="1" applyBorder="1" applyAlignment="1">
      <alignment horizontal="center" vertical="center"/>
      <protection/>
    </xf>
    <xf numFmtId="0" fontId="37" fillId="0" borderId="36" xfId="61" applyFont="1" applyBorder="1" applyAlignment="1">
      <alignment horizontal="center" vertical="center"/>
      <protection/>
    </xf>
    <xf numFmtId="0" fontId="37" fillId="0" borderId="18" xfId="61" applyFont="1" applyBorder="1" applyAlignment="1">
      <alignment horizontal="center" vertical="center"/>
      <protection/>
    </xf>
    <xf numFmtId="0" fontId="37" fillId="0" borderId="40" xfId="61" applyFont="1" applyBorder="1" applyAlignment="1">
      <alignment horizontal="center" vertical="top" wrapText="1"/>
      <protection/>
    </xf>
    <xf numFmtId="0" fontId="37" fillId="0" borderId="58" xfId="61" applyFont="1" applyBorder="1" applyAlignment="1">
      <alignment horizontal="center" vertical="top" wrapText="1"/>
      <protection/>
    </xf>
    <xf numFmtId="0" fontId="40" fillId="0" borderId="15" xfId="61" applyFont="1" applyBorder="1" applyAlignment="1">
      <alignment horizontal="center" vertical="center"/>
      <protection/>
    </xf>
    <xf numFmtId="0" fontId="41" fillId="0" borderId="59" xfId="0" applyFont="1" applyBorder="1" applyAlignment="1">
      <alignment horizontal="center" vertical="center"/>
    </xf>
    <xf numFmtId="0" fontId="33" fillId="24" borderId="53" xfId="0" applyFont="1" applyFill="1" applyBorder="1" applyAlignment="1">
      <alignment vertical="center"/>
    </xf>
    <xf numFmtId="0" fontId="33" fillId="24" borderId="60" xfId="0" applyFont="1" applyFill="1" applyBorder="1" applyAlignment="1">
      <alignment vertical="center"/>
    </xf>
    <xf numFmtId="0" fontId="33" fillId="24" borderId="54" xfId="0" applyFont="1" applyFill="1" applyBorder="1" applyAlignment="1">
      <alignment vertical="center"/>
    </xf>
    <xf numFmtId="0" fontId="27" fillId="26" borderId="0" xfId="0" applyFont="1" applyFill="1" applyBorder="1" applyAlignment="1">
      <alignment horizontal="right" vertical="top" shrinkToFit="1"/>
    </xf>
    <xf numFmtId="0" fontId="33" fillId="24" borderId="0" xfId="0" applyFont="1" applyFill="1" applyBorder="1" applyAlignment="1">
      <alignment horizontal="center" vertical="center"/>
    </xf>
    <xf numFmtId="0" fontId="33" fillId="24" borderId="5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14" borderId="53" xfId="0" applyFill="1" applyBorder="1" applyAlignment="1" applyProtection="1">
      <alignment horizontal="center" vertical="center"/>
      <protection locked="0"/>
    </xf>
    <xf numFmtId="0" fontId="0" fillId="14" borderId="54" xfId="0" applyFill="1" applyBorder="1" applyAlignment="1" applyProtection="1">
      <alignment horizontal="center" vertical="center"/>
      <protection locked="0"/>
    </xf>
    <xf numFmtId="0" fontId="14" fillId="0" borderId="0" xfId="61">
      <alignment/>
      <protection/>
    </xf>
    <xf numFmtId="0" fontId="32" fillId="0" borderId="0" xfId="0" applyFont="1" applyFill="1" applyBorder="1" applyAlignment="1">
      <alignment horizontal="center" vertical="center"/>
    </xf>
    <xf numFmtId="0" fontId="28" fillId="0" borderId="61" xfId="0" applyFont="1" applyBorder="1" applyAlignment="1">
      <alignment horizontal="center" vertical="center" wrapText="1"/>
    </xf>
    <xf numFmtId="0" fontId="14" fillId="27" borderId="53" xfId="0" applyFont="1" applyFill="1" applyBorder="1" applyAlignment="1" applyProtection="1">
      <alignment horizontal="center" vertical="center" wrapText="1" shrinkToFit="1"/>
      <protection locked="0"/>
    </xf>
    <xf numFmtId="0" fontId="14" fillId="27" borderId="60" xfId="0" applyFont="1" applyFill="1" applyBorder="1" applyAlignment="1" applyProtection="1">
      <alignment horizontal="center" vertical="center" wrapText="1" shrinkToFit="1"/>
      <protection locked="0"/>
    </xf>
    <xf numFmtId="0" fontId="14" fillId="27" borderId="54" xfId="0" applyFont="1" applyFill="1" applyBorder="1" applyAlignment="1" applyProtection="1">
      <alignment horizontal="center" vertical="center" wrapText="1" shrinkToFit="1"/>
      <protection locked="0"/>
    </xf>
    <xf numFmtId="0" fontId="14" fillId="28" borderId="53" xfId="0" applyFont="1" applyFill="1" applyBorder="1" applyAlignment="1" applyProtection="1">
      <alignment horizontal="center" vertical="center" wrapText="1" shrinkToFit="1"/>
      <protection/>
    </xf>
    <xf numFmtId="0" fontId="14" fillId="28" borderId="60" xfId="0" applyFont="1" applyFill="1" applyBorder="1" applyAlignment="1" applyProtection="1">
      <alignment horizontal="center" vertical="center" wrapText="1" shrinkToFit="1"/>
      <protection/>
    </xf>
    <xf numFmtId="0" fontId="14" fillId="28" borderId="54" xfId="0" applyFont="1" applyFill="1" applyBorder="1" applyAlignment="1" applyProtection="1">
      <alignment horizontal="center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ひのくに誓約書" xfId="61"/>
    <cellStyle name="Followed Hyperlink" xfId="62"/>
    <cellStyle name="良い" xfId="63"/>
  </cellStyles>
  <dxfs count="18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  <dxf>
      <fill>
        <patternFill>
          <bgColor indexed="3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</xdr:row>
      <xdr:rowOff>47625</xdr:rowOff>
    </xdr:from>
    <xdr:to>
      <xdr:col>19</xdr:col>
      <xdr:colOff>0</xdr:colOff>
      <xdr:row>8</xdr:row>
      <xdr:rowOff>76200</xdr:rowOff>
    </xdr:to>
    <xdr:sp macro="[0]!入力方向">
      <xdr:nvSpPr>
        <xdr:cNvPr id="1" name="Rectangle 1"/>
        <xdr:cNvSpPr>
          <a:spLocks/>
        </xdr:cNvSpPr>
      </xdr:nvSpPr>
      <xdr:spPr>
        <a:xfrm>
          <a:off x="8877300" y="371475"/>
          <a:ext cx="56197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入力方向を右へ</a:t>
          </a:r>
        </a:p>
      </xdr:txBody>
    </xdr:sp>
    <xdr:clientData/>
  </xdr:twoCellAnchor>
  <xdr:twoCellAnchor>
    <xdr:from>
      <xdr:col>21</xdr:col>
      <xdr:colOff>323850</xdr:colOff>
      <xdr:row>1</xdr:row>
      <xdr:rowOff>19050</xdr:rowOff>
    </xdr:from>
    <xdr:to>
      <xdr:col>29</xdr:col>
      <xdr:colOff>447675</xdr:colOff>
      <xdr:row>7</xdr:row>
      <xdr:rowOff>95250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0696575" y="342900"/>
          <a:ext cx="48006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★注意★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マスターズ協会に登録した通りの氏名・生年月日で申し込んでください。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「高と髙　　　崎と﨑　　蔵と藏」等は全て別人と判断されます。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結果的に競技者登録なしと判断され、記録が公認されません。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マスターズ協会の公認処理作業において、個人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も記載するようになっていますが、名前が完全一致しないと公認しない取り扱いです。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umamoto-swim.com/" TargetMode="External" /><Relationship Id="rId2" Type="http://schemas.openxmlformats.org/officeDocument/2006/relationships/hyperlink" Target="mailto:info@kumamoto-swim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5"/>
    <pageSetUpPr fitToPage="1"/>
  </sheetPr>
  <dimension ref="A1:U41"/>
  <sheetViews>
    <sheetView zoomScalePageLayoutView="0" workbookViewId="0" topLeftCell="A22">
      <selection activeCell="D5" sqref="D5:S5"/>
    </sheetView>
  </sheetViews>
  <sheetFormatPr defaultColWidth="9.00390625" defaultRowHeight="22.5" customHeight="1"/>
  <cols>
    <col min="1" max="1" width="2.50390625" style="1" customWidth="1"/>
    <col min="2" max="2" width="5.25390625" style="0" customWidth="1"/>
    <col min="3" max="3" width="4.875" style="0" customWidth="1"/>
    <col min="4" max="4" width="3.625" style="0" customWidth="1"/>
    <col min="5" max="5" width="4.375" style="2" customWidth="1"/>
    <col min="6" max="6" width="6.25390625" style="0" customWidth="1"/>
    <col min="7" max="7" width="5.25390625" style="0" customWidth="1"/>
    <col min="8" max="8" width="3.125" style="0" customWidth="1"/>
    <col min="9" max="9" width="4.625" style="1" customWidth="1"/>
    <col min="10" max="10" width="4.625" style="0" customWidth="1"/>
    <col min="11" max="11" width="3.50390625" style="0" customWidth="1"/>
    <col min="12" max="12" width="8.625" style="1" customWidth="1"/>
    <col min="13" max="13" width="6.125" style="0" customWidth="1"/>
    <col min="14" max="19" width="4.75390625" style="0" customWidth="1"/>
  </cols>
  <sheetData>
    <row r="1" spans="1:19" ht="22.5" customHeight="1">
      <c r="A1" s="172" t="s">
        <v>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2:19" ht="22.5" customHeight="1">
      <c r="B2" s="173">
        <v>270816</v>
      </c>
      <c r="C2" s="173"/>
      <c r="D2" s="174"/>
      <c r="E2" s="174"/>
      <c r="F2" s="174"/>
      <c r="G2" s="4"/>
      <c r="H2" s="5"/>
      <c r="I2" s="4"/>
      <c r="J2" s="4"/>
      <c r="K2" s="4"/>
      <c r="L2" s="4"/>
      <c r="M2" s="4"/>
      <c r="N2" s="4"/>
      <c r="O2" s="175" t="s">
        <v>4</v>
      </c>
      <c r="P2" s="175"/>
      <c r="Q2" s="175"/>
      <c r="R2" s="175"/>
      <c r="S2" s="175"/>
    </row>
    <row r="3" spans="2:19" ht="22.5" customHeight="1"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7" t="s">
        <v>7</v>
      </c>
      <c r="O3" s="176"/>
      <c r="P3" s="177"/>
      <c r="Q3" s="177"/>
      <c r="R3" s="177"/>
      <c r="S3" s="178"/>
    </row>
    <row r="4" spans="2:19" ht="22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22.5" customHeight="1">
      <c r="B5" s="179" t="s">
        <v>12</v>
      </c>
      <c r="C5" s="179"/>
      <c r="D5" s="180" t="s">
        <v>129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2"/>
    </row>
    <row r="6" spans="2:19" ht="22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2.5" customHeight="1">
      <c r="B7" s="183" t="s">
        <v>15</v>
      </c>
      <c r="C7" s="184"/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7"/>
    </row>
    <row r="8" spans="2:19" ht="33" customHeight="1">
      <c r="B8" s="188" t="s">
        <v>16</v>
      </c>
      <c r="C8" s="189"/>
      <c r="D8" s="190"/>
      <c r="E8" s="191"/>
      <c r="F8" s="191"/>
      <c r="G8" s="191"/>
      <c r="H8" s="191"/>
      <c r="I8" s="191"/>
      <c r="J8" s="192"/>
      <c r="K8" s="193" t="s">
        <v>1</v>
      </c>
      <c r="L8" s="194"/>
      <c r="M8" s="195"/>
      <c r="N8" s="190"/>
      <c r="O8" s="191"/>
      <c r="P8" s="191"/>
      <c r="Q8" s="191"/>
      <c r="R8" s="191"/>
      <c r="S8" s="192"/>
    </row>
    <row r="9" spans="2:20" ht="33.75" customHeight="1">
      <c r="B9" s="183" t="s">
        <v>17</v>
      </c>
      <c r="C9" s="184"/>
      <c r="D9" s="185"/>
      <c r="E9" s="186"/>
      <c r="F9" s="186"/>
      <c r="G9" s="186"/>
      <c r="H9" s="186"/>
      <c r="I9" s="187"/>
      <c r="J9" s="8" t="s">
        <v>21</v>
      </c>
      <c r="K9" s="183" t="s">
        <v>24</v>
      </c>
      <c r="L9" s="196"/>
      <c r="M9" s="184"/>
      <c r="N9" s="185"/>
      <c r="O9" s="186"/>
      <c r="P9" s="186"/>
      <c r="Q9" s="186"/>
      <c r="R9" s="186"/>
      <c r="S9" s="187"/>
      <c r="T9" t="s">
        <v>26</v>
      </c>
    </row>
    <row r="10" spans="2:19" ht="22.5" customHeight="1">
      <c r="B10" s="197" t="s">
        <v>30</v>
      </c>
      <c r="C10" s="198"/>
      <c r="D10" s="12" t="s">
        <v>31</v>
      </c>
      <c r="E10" s="13"/>
      <c r="F10" s="14" t="s">
        <v>37</v>
      </c>
      <c r="G10" s="15"/>
      <c r="H10" s="16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2"/>
    </row>
    <row r="11" spans="2:19" ht="22.5" customHeight="1">
      <c r="B11" s="199"/>
      <c r="C11" s="200"/>
      <c r="D11" s="203" t="s">
        <v>40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5"/>
    </row>
    <row r="12" spans="2:19" ht="22.5" customHeight="1">
      <c r="B12" s="188"/>
      <c r="C12" s="189"/>
      <c r="D12" s="206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8"/>
    </row>
    <row r="13" spans="2:19" ht="22.5" customHeight="1">
      <c r="B13" s="183" t="s">
        <v>5</v>
      </c>
      <c r="C13" s="184"/>
      <c r="D13" s="209"/>
      <c r="E13" s="210"/>
      <c r="F13" s="210"/>
      <c r="G13" s="210"/>
      <c r="H13" s="210"/>
      <c r="I13" s="210"/>
      <c r="J13" s="211"/>
      <c r="K13" s="179" t="s">
        <v>14</v>
      </c>
      <c r="L13" s="179"/>
      <c r="M13" s="209"/>
      <c r="N13" s="210"/>
      <c r="O13" s="210"/>
      <c r="P13" s="210"/>
      <c r="Q13" s="210"/>
      <c r="R13" s="210"/>
      <c r="S13" s="211"/>
    </row>
    <row r="14" spans="2:19" ht="22.5" customHeight="1">
      <c r="B14" s="212"/>
      <c r="C14" s="213"/>
      <c r="D14" s="209"/>
      <c r="E14" s="210"/>
      <c r="F14" s="210"/>
      <c r="G14" s="210"/>
      <c r="H14" s="210"/>
      <c r="I14" s="210"/>
      <c r="J14" s="211"/>
      <c r="K14" s="214" t="s">
        <v>42</v>
      </c>
      <c r="L14" s="214"/>
      <c r="M14" s="180"/>
      <c r="N14" s="181"/>
      <c r="O14" s="181"/>
      <c r="P14" s="181"/>
      <c r="Q14" s="181"/>
      <c r="R14" s="181"/>
      <c r="S14" s="182"/>
    </row>
    <row r="15" spans="2:19" ht="22.5" customHeight="1">
      <c r="B15" s="4"/>
      <c r="C15" s="4"/>
      <c r="D15" s="4"/>
      <c r="E15" s="4"/>
      <c r="F15" s="4"/>
      <c r="G15" s="4"/>
      <c r="H15" s="4"/>
      <c r="I15" s="4"/>
      <c r="J15" s="4"/>
      <c r="K15" s="214" t="s">
        <v>45</v>
      </c>
      <c r="L15" s="214"/>
      <c r="M15" s="180"/>
      <c r="N15" s="181"/>
      <c r="O15" s="181"/>
      <c r="P15" s="181"/>
      <c r="Q15" s="181"/>
      <c r="R15" s="181"/>
      <c r="S15" s="182"/>
    </row>
    <row r="16" spans="2:21" ht="22.5" customHeight="1">
      <c r="B16" s="197" t="s">
        <v>47</v>
      </c>
      <c r="C16" s="215"/>
      <c r="D16" s="198"/>
      <c r="E16" s="216"/>
      <c r="F16" s="217"/>
      <c r="G16" s="217"/>
      <c r="H16" s="217"/>
      <c r="I16" s="217"/>
      <c r="J16" s="218"/>
      <c r="K16" s="197" t="s">
        <v>20</v>
      </c>
      <c r="L16" s="215"/>
      <c r="M16" s="198"/>
      <c r="N16" s="216"/>
      <c r="O16" s="217"/>
      <c r="P16" s="217"/>
      <c r="Q16" s="217"/>
      <c r="R16" s="217"/>
      <c r="S16" s="218"/>
      <c r="U16" s="17"/>
    </row>
    <row r="17" spans="2:19" ht="22.5" customHeight="1">
      <c r="B17" s="183" t="s">
        <v>48</v>
      </c>
      <c r="C17" s="196"/>
      <c r="D17" s="184"/>
      <c r="E17" s="216"/>
      <c r="F17" s="217"/>
      <c r="G17" s="217"/>
      <c r="H17" s="217"/>
      <c r="I17" s="217"/>
      <c r="J17" s="218"/>
      <c r="K17" s="183" t="s">
        <v>48</v>
      </c>
      <c r="L17" s="196"/>
      <c r="M17" s="184"/>
      <c r="N17" s="219"/>
      <c r="O17" s="217"/>
      <c r="P17" s="217"/>
      <c r="Q17" s="217"/>
      <c r="R17" s="217"/>
      <c r="S17" s="218"/>
    </row>
    <row r="18" spans="2:19" ht="22.5" customHeight="1">
      <c r="B18" s="3"/>
      <c r="C18" s="3"/>
      <c r="D18" s="3"/>
      <c r="E18" s="18"/>
      <c r="F18" s="18"/>
      <c r="G18" s="18"/>
      <c r="H18" s="18"/>
      <c r="I18" s="18"/>
      <c r="J18" s="18"/>
      <c r="K18" s="19"/>
      <c r="L18" s="19"/>
      <c r="M18" s="19"/>
      <c r="N18" s="20"/>
      <c r="O18" s="18"/>
      <c r="P18" s="18"/>
      <c r="Q18" s="18"/>
      <c r="R18" s="18"/>
      <c r="S18" s="18"/>
    </row>
    <row r="19" spans="2:19" ht="22.5" customHeight="1">
      <c r="B19" s="220" t="s">
        <v>34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</row>
    <row r="20" spans="2:19" ht="22.5" customHeight="1">
      <c r="B20" s="183"/>
      <c r="C20" s="184"/>
      <c r="D20" s="183" t="s">
        <v>49</v>
      </c>
      <c r="E20" s="196"/>
      <c r="F20" s="196"/>
      <c r="G20" s="184"/>
      <c r="H20" s="179" t="s">
        <v>51</v>
      </c>
      <c r="I20" s="179"/>
      <c r="J20" s="179"/>
      <c r="K20" s="179"/>
      <c r="L20" s="179"/>
      <c r="M20" s="179"/>
      <c r="N20" s="179" t="s">
        <v>19</v>
      </c>
      <c r="O20" s="179"/>
      <c r="P20" s="179"/>
      <c r="Q20" s="179"/>
      <c r="R20" s="179"/>
      <c r="S20" s="179"/>
    </row>
    <row r="21" spans="2:19" ht="22.5" customHeight="1">
      <c r="B21" s="179" t="s">
        <v>29</v>
      </c>
      <c r="C21" s="179"/>
      <c r="D21" s="221"/>
      <c r="E21" s="222"/>
      <c r="F21" s="222"/>
      <c r="G21" s="223"/>
      <c r="H21" s="221"/>
      <c r="I21" s="222"/>
      <c r="J21" s="222"/>
      <c r="K21" s="222"/>
      <c r="L21" s="222"/>
      <c r="M21" s="223"/>
      <c r="N21" s="21" t="s">
        <v>29</v>
      </c>
      <c r="O21" s="186"/>
      <c r="P21" s="186"/>
      <c r="Q21" s="186"/>
      <c r="R21" s="186"/>
      <c r="S21" s="187"/>
    </row>
    <row r="22" spans="2:19" ht="22.5" customHeight="1">
      <c r="B22" s="179" t="s">
        <v>52</v>
      </c>
      <c r="C22" s="179"/>
      <c r="D22" s="185"/>
      <c r="E22" s="186"/>
      <c r="F22" s="186"/>
      <c r="G22" s="187"/>
      <c r="H22" s="185"/>
      <c r="I22" s="186"/>
      <c r="J22" s="186"/>
      <c r="K22" s="186"/>
      <c r="L22" s="186"/>
      <c r="M22" s="187"/>
      <c r="N22" s="21" t="s">
        <v>52</v>
      </c>
      <c r="O22" s="186"/>
      <c r="P22" s="186"/>
      <c r="Q22" s="186"/>
      <c r="R22" s="186"/>
      <c r="S22" s="187"/>
    </row>
    <row r="23" spans="2:19" ht="22.5" customHeight="1">
      <c r="B23" s="8"/>
      <c r="C23" s="8"/>
      <c r="D23" s="9"/>
      <c r="E23" s="10"/>
      <c r="F23" s="10"/>
      <c r="G23" s="11"/>
      <c r="H23" s="9"/>
      <c r="I23" s="10"/>
      <c r="J23" s="10"/>
      <c r="K23" s="10"/>
      <c r="L23" s="10"/>
      <c r="M23" s="11"/>
      <c r="N23" s="22" t="s">
        <v>53</v>
      </c>
      <c r="O23" s="186"/>
      <c r="P23" s="186"/>
      <c r="Q23" s="186"/>
      <c r="R23" s="186"/>
      <c r="S23" s="187"/>
    </row>
    <row r="24" spans="2:19" ht="22.5" customHeight="1">
      <c r="B24" s="179" t="s">
        <v>18</v>
      </c>
      <c r="C24" s="179"/>
      <c r="D24" s="224">
        <f>D21+D22</f>
        <v>0</v>
      </c>
      <c r="E24" s="225"/>
      <c r="F24" s="225"/>
      <c r="G24" s="226"/>
      <c r="H24" s="224">
        <f>H21+H22</f>
        <v>0</v>
      </c>
      <c r="I24" s="225"/>
      <c r="J24" s="225"/>
      <c r="K24" s="225"/>
      <c r="L24" s="225"/>
      <c r="M24" s="226"/>
      <c r="N24" s="224">
        <f>O21+O22+O23</f>
        <v>0</v>
      </c>
      <c r="O24" s="225"/>
      <c r="P24" s="225"/>
      <c r="Q24" s="225"/>
      <c r="R24" s="225"/>
      <c r="S24" s="226"/>
    </row>
    <row r="25" spans="2:20" ht="22.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27" t="s">
        <v>0</v>
      </c>
      <c r="O25" s="228"/>
      <c r="P25" s="228"/>
      <c r="Q25" s="228"/>
      <c r="R25" s="228"/>
      <c r="S25" s="229"/>
      <c r="T25" s="17"/>
    </row>
    <row r="26" spans="2:19" ht="22.5" customHeight="1">
      <c r="B26" s="230" t="s">
        <v>13</v>
      </c>
      <c r="C26" s="230"/>
      <c r="D26" s="231">
        <v>1500</v>
      </c>
      <c r="E26" s="231"/>
      <c r="F26" s="4" t="s">
        <v>54</v>
      </c>
      <c r="G26" s="232"/>
      <c r="H26" s="232"/>
      <c r="I26" s="4" t="s">
        <v>9</v>
      </c>
      <c r="J26" s="4" t="s">
        <v>33</v>
      </c>
      <c r="K26" s="233">
        <f>D26*G26</f>
        <v>0</v>
      </c>
      <c r="L26" s="233"/>
      <c r="M26" s="233"/>
      <c r="N26" s="4" t="s">
        <v>27</v>
      </c>
      <c r="O26" s="4" t="s">
        <v>28</v>
      </c>
      <c r="P26" s="4"/>
      <c r="Q26" s="4"/>
      <c r="R26" s="4"/>
      <c r="S26" s="4"/>
    </row>
    <row r="27" spans="2:19" ht="22.5" customHeight="1">
      <c r="B27" s="230" t="s">
        <v>13</v>
      </c>
      <c r="C27" s="230"/>
      <c r="D27" s="231">
        <v>2500</v>
      </c>
      <c r="E27" s="231"/>
      <c r="F27" s="4" t="s">
        <v>54</v>
      </c>
      <c r="G27" s="234"/>
      <c r="H27" s="234"/>
      <c r="I27" s="4" t="s">
        <v>9</v>
      </c>
      <c r="J27" s="4" t="s">
        <v>33</v>
      </c>
      <c r="K27" s="233">
        <f>D27*G27</f>
        <v>0</v>
      </c>
      <c r="L27" s="233"/>
      <c r="M27" s="233"/>
      <c r="N27" s="4" t="s">
        <v>27</v>
      </c>
      <c r="O27" s="4" t="s">
        <v>55</v>
      </c>
      <c r="P27" s="4"/>
      <c r="Q27" s="4"/>
      <c r="R27" s="4"/>
      <c r="S27" s="4"/>
    </row>
    <row r="28" spans="2:19" ht="22.5" customHeight="1">
      <c r="B28" s="230" t="s">
        <v>56</v>
      </c>
      <c r="C28" s="230"/>
      <c r="D28" s="235">
        <v>2000</v>
      </c>
      <c r="E28" s="235"/>
      <c r="F28" s="4" t="s">
        <v>54</v>
      </c>
      <c r="G28" s="186"/>
      <c r="H28" s="186"/>
      <c r="I28" s="4" t="s">
        <v>9</v>
      </c>
      <c r="J28" s="4" t="s">
        <v>33</v>
      </c>
      <c r="K28" s="233">
        <f>D28*G28</f>
        <v>0</v>
      </c>
      <c r="L28" s="233"/>
      <c r="M28" s="233"/>
      <c r="N28" s="4" t="s">
        <v>27</v>
      </c>
      <c r="O28" s="4"/>
      <c r="P28" s="4"/>
      <c r="Q28" s="4"/>
      <c r="R28" s="4"/>
      <c r="S28" s="4"/>
    </row>
    <row r="29" spans="2:19" ht="22.5" customHeight="1">
      <c r="B29" s="230" t="s">
        <v>57</v>
      </c>
      <c r="C29" s="230"/>
      <c r="D29" s="235">
        <v>500</v>
      </c>
      <c r="E29" s="235"/>
      <c r="F29" s="4" t="s">
        <v>54</v>
      </c>
      <c r="G29" s="234"/>
      <c r="H29" s="234"/>
      <c r="I29" s="4" t="s">
        <v>58</v>
      </c>
      <c r="J29" s="4" t="s">
        <v>33</v>
      </c>
      <c r="K29" s="236">
        <f>D29*G29</f>
        <v>0</v>
      </c>
      <c r="L29" s="236"/>
      <c r="M29" s="236"/>
      <c r="N29" s="4" t="s">
        <v>27</v>
      </c>
      <c r="O29" s="4"/>
      <c r="P29" s="4"/>
      <c r="Q29" s="4"/>
      <c r="R29" s="4"/>
      <c r="S29" s="4"/>
    </row>
    <row r="30" spans="2:19" ht="22.5" customHeight="1">
      <c r="B30" s="230" t="s">
        <v>44</v>
      </c>
      <c r="C30" s="230"/>
      <c r="D30" s="235">
        <v>1000</v>
      </c>
      <c r="E30" s="235"/>
      <c r="F30" s="4" t="s">
        <v>54</v>
      </c>
      <c r="G30" s="186"/>
      <c r="H30" s="186"/>
      <c r="I30" s="4" t="s">
        <v>58</v>
      </c>
      <c r="J30" s="4" t="s">
        <v>33</v>
      </c>
      <c r="K30" s="236">
        <f>D30*G30</f>
        <v>0</v>
      </c>
      <c r="L30" s="236"/>
      <c r="M30" s="236"/>
      <c r="N30" s="4" t="s">
        <v>27</v>
      </c>
      <c r="O30" s="4"/>
      <c r="P30" s="4"/>
      <c r="Q30" s="4"/>
      <c r="R30" s="4"/>
      <c r="S30" s="4"/>
    </row>
    <row r="31" spans="2:19" ht="22.5" customHeight="1">
      <c r="B31" s="5"/>
      <c r="C31" s="5"/>
      <c r="D31" s="24"/>
      <c r="E31" s="24"/>
      <c r="F31" s="173" t="s">
        <v>59</v>
      </c>
      <c r="G31" s="173"/>
      <c r="H31" s="173"/>
      <c r="I31" s="200"/>
      <c r="J31" s="237">
        <f>SUM(K26:K28:K29:K30)</f>
        <v>0</v>
      </c>
      <c r="K31" s="238"/>
      <c r="L31" s="238"/>
      <c r="M31" s="238"/>
      <c r="N31" s="25" t="s">
        <v>27</v>
      </c>
      <c r="O31" s="4"/>
      <c r="P31" s="4"/>
      <c r="Q31" s="4"/>
      <c r="R31" s="4"/>
      <c r="S31" s="4"/>
    </row>
    <row r="32" spans="2:19" ht="22.5" customHeight="1">
      <c r="B32" s="5"/>
      <c r="C32" s="5"/>
      <c r="D32" s="24"/>
      <c r="E32" s="24"/>
      <c r="F32" s="3"/>
      <c r="G32" s="3"/>
      <c r="H32" s="3"/>
      <c r="I32" s="3"/>
      <c r="J32" s="26"/>
      <c r="K32" s="26"/>
      <c r="L32" s="26"/>
      <c r="M32" s="26"/>
      <c r="N32" s="27"/>
      <c r="O32" s="4"/>
      <c r="P32" s="4"/>
      <c r="Q32" s="4"/>
      <c r="R32" s="4"/>
      <c r="S32" s="4"/>
    </row>
    <row r="33" spans="2:20" ht="22.5" customHeight="1">
      <c r="B33" s="1"/>
      <c r="C33" s="240" t="s">
        <v>60</v>
      </c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4"/>
    </row>
    <row r="34" spans="2:20" ht="22.5" customHeight="1">
      <c r="B34" s="1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4"/>
    </row>
    <row r="35" spans="2:20" ht="26.25" customHeight="1">
      <c r="B35" s="1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4"/>
    </row>
    <row r="36" spans="2:20" ht="22.5" customHeight="1">
      <c r="B36" s="1"/>
      <c r="C36" s="28"/>
      <c r="D36" s="28"/>
      <c r="E36" s="28"/>
      <c r="F36" s="28"/>
      <c r="G36" s="241" t="s">
        <v>41</v>
      </c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8"/>
      <c r="S36" s="28"/>
      <c r="T36" s="4"/>
    </row>
    <row r="37" spans="2:20" ht="22.5" customHeight="1">
      <c r="B37" s="1"/>
      <c r="C37" s="242" t="s">
        <v>62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</row>
    <row r="38" spans="2:20" ht="22.5" customHeight="1">
      <c r="B38" s="1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20" ht="22.5" customHeight="1">
      <c r="B39" s="1"/>
      <c r="C39" s="30"/>
      <c r="D39" s="31"/>
      <c r="E39" s="31"/>
      <c r="F39" s="31"/>
      <c r="G39" s="31"/>
      <c r="H39" s="31"/>
      <c r="I39" s="31"/>
      <c r="J39" s="243" t="s">
        <v>39</v>
      </c>
      <c r="K39" s="243"/>
      <c r="L39" s="243"/>
      <c r="M39" s="243"/>
      <c r="N39" s="243"/>
      <c r="O39" s="243"/>
      <c r="P39" s="243"/>
      <c r="Q39" s="243"/>
      <c r="R39" s="243"/>
      <c r="S39" s="32"/>
      <c r="T39" s="29"/>
    </row>
    <row r="40" spans="2:20" ht="22.5" customHeight="1">
      <c r="B40" s="1"/>
      <c r="C40" s="244" t="s">
        <v>63</v>
      </c>
      <c r="D40" s="245"/>
      <c r="E40" s="245"/>
      <c r="F40" s="245"/>
      <c r="G40" s="245"/>
      <c r="H40" s="245"/>
      <c r="I40" s="33" t="s">
        <v>61</v>
      </c>
      <c r="J40" s="246" t="s">
        <v>2</v>
      </c>
      <c r="K40" s="246"/>
      <c r="L40" s="246"/>
      <c r="M40" s="246"/>
      <c r="N40" s="246" t="s">
        <v>66</v>
      </c>
      <c r="O40" s="246"/>
      <c r="P40" s="246"/>
      <c r="Q40" s="246"/>
      <c r="R40" s="246"/>
      <c r="S40" s="34" t="s">
        <v>67</v>
      </c>
      <c r="T40" s="35"/>
    </row>
    <row r="41" spans="2:13" ht="22.5" customHeight="1">
      <c r="B41" s="1"/>
      <c r="E41"/>
      <c r="F41" s="2"/>
      <c r="G41" s="239" t="s">
        <v>11</v>
      </c>
      <c r="H41" s="239"/>
      <c r="I41" s="239"/>
      <c r="J41" s="239"/>
      <c r="K41" s="239"/>
      <c r="L41" s="239"/>
      <c r="M41" s="239"/>
    </row>
  </sheetData>
  <sheetProtection/>
  <mergeCells count="88">
    <mergeCell ref="G41:M41"/>
    <mergeCell ref="C33:S35"/>
    <mergeCell ref="G36:Q36"/>
    <mergeCell ref="C37:T37"/>
    <mergeCell ref="J39:R39"/>
    <mergeCell ref="C40:H40"/>
    <mergeCell ref="J40:M40"/>
    <mergeCell ref="N40:R40"/>
    <mergeCell ref="B30:C30"/>
    <mergeCell ref="D30:E30"/>
    <mergeCell ref="G30:H30"/>
    <mergeCell ref="K30:M30"/>
    <mergeCell ref="F31:I31"/>
    <mergeCell ref="J31:M31"/>
    <mergeCell ref="B28:C28"/>
    <mergeCell ref="D28:E28"/>
    <mergeCell ref="G28:H28"/>
    <mergeCell ref="K28:M28"/>
    <mergeCell ref="B29:C29"/>
    <mergeCell ref="D29:E29"/>
    <mergeCell ref="G29:H29"/>
    <mergeCell ref="K29:M29"/>
    <mergeCell ref="B26:C26"/>
    <mergeCell ref="D26:E26"/>
    <mergeCell ref="G26:H26"/>
    <mergeCell ref="K26:M26"/>
    <mergeCell ref="B27:C27"/>
    <mergeCell ref="D27:E27"/>
    <mergeCell ref="G27:H27"/>
    <mergeCell ref="K27:M27"/>
    <mergeCell ref="O23:S23"/>
    <mergeCell ref="B24:C24"/>
    <mergeCell ref="D24:G24"/>
    <mergeCell ref="H24:M24"/>
    <mergeCell ref="N24:S24"/>
    <mergeCell ref="N25:S25"/>
    <mergeCell ref="B21:C21"/>
    <mergeCell ref="D21:G21"/>
    <mergeCell ref="H21:M21"/>
    <mergeCell ref="O21:S21"/>
    <mergeCell ref="B22:C22"/>
    <mergeCell ref="D22:G22"/>
    <mergeCell ref="H22:M22"/>
    <mergeCell ref="O22:S22"/>
    <mergeCell ref="B17:D17"/>
    <mergeCell ref="E17:J17"/>
    <mergeCell ref="K17:M17"/>
    <mergeCell ref="N17:S17"/>
    <mergeCell ref="B19:S19"/>
    <mergeCell ref="B20:C20"/>
    <mergeCell ref="D20:G20"/>
    <mergeCell ref="H20:M20"/>
    <mergeCell ref="N20:S20"/>
    <mergeCell ref="K15:L15"/>
    <mergeCell ref="M15:S15"/>
    <mergeCell ref="B16:D16"/>
    <mergeCell ref="E16:J16"/>
    <mergeCell ref="K16:M16"/>
    <mergeCell ref="N16:S16"/>
    <mergeCell ref="B13:C13"/>
    <mergeCell ref="D13:J13"/>
    <mergeCell ref="K13:L13"/>
    <mergeCell ref="M13:S13"/>
    <mergeCell ref="B14:C14"/>
    <mergeCell ref="D14:J14"/>
    <mergeCell ref="K14:L14"/>
    <mergeCell ref="M14:S14"/>
    <mergeCell ref="B9:C9"/>
    <mergeCell ref="D9:I9"/>
    <mergeCell ref="K9:M9"/>
    <mergeCell ref="N9:S9"/>
    <mergeCell ref="B10:C12"/>
    <mergeCell ref="I10:S10"/>
    <mergeCell ref="D11:S11"/>
    <mergeCell ref="D12:S12"/>
    <mergeCell ref="B7:C7"/>
    <mergeCell ref="D7:S7"/>
    <mergeCell ref="B8:C8"/>
    <mergeCell ref="D8:J8"/>
    <mergeCell ref="K8:M8"/>
    <mergeCell ref="N8:S8"/>
    <mergeCell ref="A1:S1"/>
    <mergeCell ref="B2:C2"/>
    <mergeCell ref="D2:F2"/>
    <mergeCell ref="O2:S2"/>
    <mergeCell ref="O3:S3"/>
    <mergeCell ref="B5:C5"/>
    <mergeCell ref="D5:S5"/>
  </mergeCells>
  <conditionalFormatting sqref="J31:J32 N31:N32 G26:H30 K26:M30">
    <cfRule type="cellIs" priority="1" dxfId="16" operator="equal" stopIfTrue="1">
      <formula>0</formula>
    </cfRule>
  </conditionalFormatting>
  <conditionalFormatting sqref="N24 D24 H24">
    <cfRule type="cellIs" priority="2" dxfId="16" operator="equal" stopIfTrue="1">
      <formula>0</formula>
    </cfRule>
  </conditionalFormatting>
  <dataValidations count="1">
    <dataValidation allowBlank="1" showInputMessage="1" showErrorMessage="1" prompt="6文字がプログラムに記載されます" sqref="N9"/>
  </dataValidations>
  <hyperlinks>
    <hyperlink ref="G36" r:id="rId1" display="http://kumamoto-swim.com/"/>
    <hyperlink ref="G41" r:id="rId2" display="info@kumamoto-swim.com"/>
  </hyperlink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6" r:id="rId3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V32"/>
  <sheetViews>
    <sheetView view="pageBreakPreview" zoomScale="60" zoomScaleNormal="70" zoomScalePageLayoutView="0" workbookViewId="0" topLeftCell="A1">
      <selection activeCell="L29" sqref="L29"/>
    </sheetView>
  </sheetViews>
  <sheetFormatPr defaultColWidth="11.00390625" defaultRowHeight="27" customHeight="1"/>
  <cols>
    <col min="1" max="1" width="6.25390625" style="36" customWidth="1"/>
    <col min="2" max="2" width="6.00390625" style="36" customWidth="1"/>
    <col min="3" max="3" width="17.625" style="36" customWidth="1"/>
    <col min="4" max="4" width="23.125" style="36" customWidth="1"/>
    <col min="5" max="5" width="10.00390625" style="36" customWidth="1"/>
    <col min="6" max="6" width="6.00390625" style="36" customWidth="1"/>
    <col min="7" max="7" width="17.625" style="36" customWidth="1"/>
    <col min="8" max="8" width="25.25390625" style="36" customWidth="1"/>
    <col min="9" max="9" width="10.00390625" style="36" customWidth="1"/>
    <col min="10" max="10" width="11.00390625" style="36" bestFit="1" customWidth="1"/>
    <col min="11" max="16384" width="11.00390625" style="36" customWidth="1"/>
  </cols>
  <sheetData>
    <row r="1" spans="2:9" ht="20.25" customHeight="1">
      <c r="B1" s="247" t="s">
        <v>46</v>
      </c>
      <c r="C1" s="247"/>
      <c r="D1" s="247"/>
      <c r="E1" s="247"/>
      <c r="F1" s="247"/>
      <c r="G1" s="247"/>
      <c r="H1" s="247"/>
      <c r="I1" s="247"/>
    </row>
    <row r="2" spans="2:9" ht="20.25" customHeight="1">
      <c r="B2" s="247" t="s">
        <v>68</v>
      </c>
      <c r="C2" s="247"/>
      <c r="D2" s="247"/>
      <c r="E2" s="247"/>
      <c r="F2" s="247"/>
      <c r="G2" s="247"/>
      <c r="H2" s="247"/>
      <c r="I2" s="247"/>
    </row>
    <row r="3" spans="2:9" ht="20.25" customHeight="1">
      <c r="B3" s="247" t="s">
        <v>64</v>
      </c>
      <c r="C3" s="247"/>
      <c r="D3" s="247"/>
      <c r="E3" s="247"/>
      <c r="F3" s="247"/>
      <c r="G3" s="247"/>
      <c r="H3" s="247"/>
      <c r="I3" s="247"/>
    </row>
    <row r="4" spans="1:256" s="37" customFormat="1" ht="15" customHeight="1">
      <c r="A4" s="38"/>
      <c r="B4" s="248" t="s">
        <v>3</v>
      </c>
      <c r="C4" s="248"/>
      <c r="D4" s="248"/>
      <c r="E4" s="248"/>
      <c r="F4" s="248"/>
      <c r="G4" s="248"/>
      <c r="H4" s="248"/>
      <c r="I4" s="24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s="37" customFormat="1" ht="15" customHeight="1">
      <c r="A5" s="38"/>
      <c r="B5" s="249" t="s">
        <v>69</v>
      </c>
      <c r="C5" s="249"/>
      <c r="D5" s="249"/>
      <c r="E5" s="249"/>
      <c r="F5" s="249"/>
      <c r="G5" s="249"/>
      <c r="H5" s="249"/>
      <c r="I5" s="249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s="37" customFormat="1" ht="15" customHeight="1">
      <c r="A6" s="38"/>
      <c r="B6" s="248" t="s">
        <v>70</v>
      </c>
      <c r="C6" s="248"/>
      <c r="D6" s="248"/>
      <c r="E6" s="248"/>
      <c r="F6" s="248"/>
      <c r="G6" s="248"/>
      <c r="H6" s="248"/>
      <c r="I6" s="24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37" customFormat="1" ht="15" customHeight="1">
      <c r="A7" s="38"/>
      <c r="B7" s="248" t="s">
        <v>72</v>
      </c>
      <c r="C7" s="248"/>
      <c r="D7" s="248"/>
      <c r="E7" s="248"/>
      <c r="F7" s="248"/>
      <c r="G7" s="248"/>
      <c r="H7" s="248"/>
      <c r="I7" s="24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2:9" ht="20.25" customHeight="1">
      <c r="B8" s="250" t="s">
        <v>38</v>
      </c>
      <c r="C8" s="250"/>
      <c r="D8" s="250"/>
      <c r="E8" s="250"/>
      <c r="F8" s="250"/>
      <c r="G8" s="250"/>
      <c r="H8" s="250"/>
      <c r="I8" s="250"/>
    </row>
    <row r="9" spans="2:9" ht="20.25" customHeight="1">
      <c r="B9" s="251" t="s">
        <v>71</v>
      </c>
      <c r="C9" s="251"/>
      <c r="D9" s="252"/>
      <c r="E9" s="252"/>
      <c r="F9" s="39"/>
      <c r="G9" s="39"/>
      <c r="H9" s="39"/>
      <c r="I9" s="39"/>
    </row>
    <row r="10" spans="2:9" ht="20.25" customHeight="1">
      <c r="B10" s="253" t="s">
        <v>10</v>
      </c>
      <c r="C10" s="253"/>
      <c r="D10" s="253"/>
      <c r="E10" s="253"/>
      <c r="F10" s="253"/>
      <c r="G10" s="40"/>
      <c r="H10" s="40"/>
      <c r="I10" s="40"/>
    </row>
    <row r="11" spans="2:9" ht="20.25" customHeight="1">
      <c r="B11" s="253" t="s">
        <v>43</v>
      </c>
      <c r="C11" s="253"/>
      <c r="D11" s="253"/>
      <c r="E11" s="253"/>
      <c r="F11" s="253"/>
      <c r="G11" s="253"/>
      <c r="H11" s="253"/>
      <c r="I11" s="253"/>
    </row>
    <row r="12" spans="2:9" ht="20.25" customHeight="1">
      <c r="B12" s="253" t="s">
        <v>73</v>
      </c>
      <c r="C12" s="253"/>
      <c r="D12" s="253"/>
      <c r="E12" s="253"/>
      <c r="F12" s="253"/>
      <c r="G12" s="40" t="s">
        <v>74</v>
      </c>
      <c r="H12" s="253"/>
      <c r="I12" s="253"/>
    </row>
    <row r="13" spans="2:9" ht="20.25" customHeight="1">
      <c r="B13" s="253" t="s">
        <v>50</v>
      </c>
      <c r="C13" s="253"/>
      <c r="D13" s="252"/>
      <c r="E13" s="252"/>
      <c r="F13" s="252"/>
      <c r="G13" s="39" t="s">
        <v>75</v>
      </c>
      <c r="H13" s="252"/>
      <c r="I13" s="252"/>
    </row>
    <row r="14" spans="2:10" ht="27" customHeight="1">
      <c r="B14" s="254" t="s">
        <v>77</v>
      </c>
      <c r="C14" s="254"/>
      <c r="D14" s="254"/>
      <c r="E14" s="254"/>
      <c r="F14" s="254"/>
      <c r="G14" s="254"/>
      <c r="H14" s="254"/>
      <c r="I14" s="254"/>
      <c r="J14" s="41"/>
    </row>
    <row r="15" spans="2:9" ht="21" customHeight="1">
      <c r="B15" s="42" t="s">
        <v>78</v>
      </c>
      <c r="C15" s="255" t="s">
        <v>79</v>
      </c>
      <c r="D15" s="256"/>
      <c r="E15" s="43" t="s">
        <v>80</v>
      </c>
      <c r="F15" s="43" t="s">
        <v>78</v>
      </c>
      <c r="G15" s="255" t="s">
        <v>79</v>
      </c>
      <c r="H15" s="256"/>
      <c r="I15" s="42" t="s">
        <v>81</v>
      </c>
    </row>
    <row r="16" spans="2:9" ht="41.25" customHeight="1">
      <c r="B16" s="257">
        <v>1</v>
      </c>
      <c r="C16" s="259" t="s">
        <v>82</v>
      </c>
      <c r="D16" s="260"/>
      <c r="E16" s="263"/>
      <c r="F16" s="257">
        <v>9</v>
      </c>
      <c r="G16" s="259" t="s">
        <v>82</v>
      </c>
      <c r="H16" s="260"/>
      <c r="I16" s="263"/>
    </row>
    <row r="17" spans="2:9" ht="41.25" customHeight="1">
      <c r="B17" s="258"/>
      <c r="C17" s="261"/>
      <c r="D17" s="262"/>
      <c r="E17" s="264"/>
      <c r="F17" s="258"/>
      <c r="G17" s="261"/>
      <c r="H17" s="262"/>
      <c r="I17" s="264"/>
    </row>
    <row r="18" spans="2:9" ht="41.25" customHeight="1">
      <c r="B18" s="257">
        <v>2</v>
      </c>
      <c r="C18" s="259" t="s">
        <v>82</v>
      </c>
      <c r="D18" s="260"/>
      <c r="E18" s="263"/>
      <c r="F18" s="257">
        <v>10</v>
      </c>
      <c r="G18" s="259" t="s">
        <v>82</v>
      </c>
      <c r="H18" s="260"/>
      <c r="I18" s="263"/>
    </row>
    <row r="19" spans="2:9" ht="41.25" customHeight="1">
      <c r="B19" s="258"/>
      <c r="C19" s="261"/>
      <c r="D19" s="262"/>
      <c r="E19" s="264"/>
      <c r="F19" s="258"/>
      <c r="G19" s="261"/>
      <c r="H19" s="262"/>
      <c r="I19" s="264"/>
    </row>
    <row r="20" spans="2:9" ht="41.25" customHeight="1">
      <c r="B20" s="257">
        <v>3</v>
      </c>
      <c r="C20" s="259" t="s">
        <v>82</v>
      </c>
      <c r="D20" s="260"/>
      <c r="E20" s="263"/>
      <c r="F20" s="257">
        <v>11</v>
      </c>
      <c r="G20" s="259" t="s">
        <v>82</v>
      </c>
      <c r="H20" s="260"/>
      <c r="I20" s="263"/>
    </row>
    <row r="21" spans="2:9" ht="41.25" customHeight="1">
      <c r="B21" s="258"/>
      <c r="C21" s="261"/>
      <c r="D21" s="262"/>
      <c r="E21" s="264"/>
      <c r="F21" s="258"/>
      <c r="G21" s="261"/>
      <c r="H21" s="262"/>
      <c r="I21" s="264"/>
    </row>
    <row r="22" spans="2:9" ht="41.25" customHeight="1">
      <c r="B22" s="257">
        <v>4</v>
      </c>
      <c r="C22" s="259" t="s">
        <v>82</v>
      </c>
      <c r="D22" s="260"/>
      <c r="E22" s="263"/>
      <c r="F22" s="257">
        <v>12</v>
      </c>
      <c r="G22" s="259" t="s">
        <v>82</v>
      </c>
      <c r="H22" s="260"/>
      <c r="I22" s="263"/>
    </row>
    <row r="23" spans="2:9" ht="41.25" customHeight="1">
      <c r="B23" s="258"/>
      <c r="C23" s="261"/>
      <c r="D23" s="262"/>
      <c r="E23" s="264"/>
      <c r="F23" s="258"/>
      <c r="G23" s="261"/>
      <c r="H23" s="262"/>
      <c r="I23" s="264"/>
    </row>
    <row r="24" spans="2:9" ht="41.25" customHeight="1">
      <c r="B24" s="257">
        <v>5</v>
      </c>
      <c r="C24" s="259" t="s">
        <v>82</v>
      </c>
      <c r="D24" s="260"/>
      <c r="E24" s="263"/>
      <c r="F24" s="257">
        <v>13</v>
      </c>
      <c r="G24" s="259" t="s">
        <v>82</v>
      </c>
      <c r="H24" s="260"/>
      <c r="I24" s="263"/>
    </row>
    <row r="25" spans="2:9" ht="41.25" customHeight="1">
      <c r="B25" s="258"/>
      <c r="C25" s="261"/>
      <c r="D25" s="262"/>
      <c r="E25" s="264"/>
      <c r="F25" s="258"/>
      <c r="G25" s="261"/>
      <c r="H25" s="262"/>
      <c r="I25" s="264"/>
    </row>
    <row r="26" spans="2:9" ht="41.25" customHeight="1">
      <c r="B26" s="257">
        <v>6</v>
      </c>
      <c r="C26" s="259" t="s">
        <v>82</v>
      </c>
      <c r="D26" s="260"/>
      <c r="E26" s="263"/>
      <c r="F26" s="257">
        <v>14</v>
      </c>
      <c r="G26" s="259" t="s">
        <v>82</v>
      </c>
      <c r="H26" s="260"/>
      <c r="I26" s="263"/>
    </row>
    <row r="27" spans="2:9" ht="41.25" customHeight="1">
      <c r="B27" s="258"/>
      <c r="C27" s="261"/>
      <c r="D27" s="262"/>
      <c r="E27" s="264"/>
      <c r="F27" s="258"/>
      <c r="G27" s="261"/>
      <c r="H27" s="262"/>
      <c r="I27" s="264"/>
    </row>
    <row r="28" spans="2:9" ht="41.25" customHeight="1">
      <c r="B28" s="257">
        <v>7</v>
      </c>
      <c r="C28" s="259" t="s">
        <v>82</v>
      </c>
      <c r="D28" s="260"/>
      <c r="E28" s="263"/>
      <c r="F28" s="257">
        <v>15</v>
      </c>
      <c r="G28" s="259" t="s">
        <v>82</v>
      </c>
      <c r="H28" s="260"/>
      <c r="I28" s="263"/>
    </row>
    <row r="29" spans="2:9" ht="41.25" customHeight="1">
      <c r="B29" s="258"/>
      <c r="C29" s="261"/>
      <c r="D29" s="262"/>
      <c r="E29" s="264"/>
      <c r="F29" s="258"/>
      <c r="G29" s="261"/>
      <c r="H29" s="262"/>
      <c r="I29" s="264"/>
    </row>
    <row r="30" spans="2:9" ht="41.25" customHeight="1">
      <c r="B30" s="257">
        <v>8</v>
      </c>
      <c r="C30" s="259" t="s">
        <v>82</v>
      </c>
      <c r="D30" s="260"/>
      <c r="E30" s="263"/>
      <c r="F30" s="257">
        <v>16</v>
      </c>
      <c r="G30" s="259" t="s">
        <v>82</v>
      </c>
      <c r="H30" s="260"/>
      <c r="I30" s="263"/>
    </row>
    <row r="31" spans="2:9" ht="41.25" customHeight="1">
      <c r="B31" s="258"/>
      <c r="C31" s="261"/>
      <c r="D31" s="262"/>
      <c r="E31" s="264"/>
      <c r="F31" s="258"/>
      <c r="G31" s="261"/>
      <c r="H31" s="262"/>
      <c r="I31" s="264"/>
    </row>
    <row r="32" spans="2:9" ht="27" customHeight="1">
      <c r="B32" s="265" t="s">
        <v>83</v>
      </c>
      <c r="C32" s="265"/>
      <c r="D32" s="265"/>
      <c r="E32" s="265"/>
      <c r="F32" s="265"/>
      <c r="G32" s="265"/>
      <c r="H32" s="265"/>
      <c r="I32" s="265"/>
    </row>
  </sheetData>
  <sheetProtection/>
  <mergeCells count="71">
    <mergeCell ref="B32:I32"/>
    <mergeCell ref="B30:B31"/>
    <mergeCell ref="C30:D31"/>
    <mergeCell ref="E30:E31"/>
    <mergeCell ref="F30:F31"/>
    <mergeCell ref="G30:H31"/>
    <mergeCell ref="I30:I31"/>
    <mergeCell ref="B28:B29"/>
    <mergeCell ref="C28:D29"/>
    <mergeCell ref="E28:E29"/>
    <mergeCell ref="F28:F29"/>
    <mergeCell ref="G28:H29"/>
    <mergeCell ref="I28:I29"/>
    <mergeCell ref="B26:B27"/>
    <mergeCell ref="C26:D27"/>
    <mergeCell ref="E26:E27"/>
    <mergeCell ref="F26:F27"/>
    <mergeCell ref="G26:H27"/>
    <mergeCell ref="I26:I27"/>
    <mergeCell ref="B24:B25"/>
    <mergeCell ref="C24:D25"/>
    <mergeCell ref="E24:E25"/>
    <mergeCell ref="F24:F25"/>
    <mergeCell ref="G24:H25"/>
    <mergeCell ref="I24:I25"/>
    <mergeCell ref="B22:B23"/>
    <mergeCell ref="C22:D23"/>
    <mergeCell ref="E22:E23"/>
    <mergeCell ref="F22:F23"/>
    <mergeCell ref="G22:H23"/>
    <mergeCell ref="I22:I23"/>
    <mergeCell ref="B20:B21"/>
    <mergeCell ref="C20:D21"/>
    <mergeCell ref="E20:E21"/>
    <mergeCell ref="F20:F21"/>
    <mergeCell ref="G20:H21"/>
    <mergeCell ref="I20:I21"/>
    <mergeCell ref="B18:B19"/>
    <mergeCell ref="C18:D19"/>
    <mergeCell ref="E18:E19"/>
    <mergeCell ref="F18:F19"/>
    <mergeCell ref="G18:H19"/>
    <mergeCell ref="I18:I19"/>
    <mergeCell ref="B14:I14"/>
    <mergeCell ref="C15:D15"/>
    <mergeCell ref="G15:H15"/>
    <mergeCell ref="B16:B17"/>
    <mergeCell ref="C16:D17"/>
    <mergeCell ref="E16:E17"/>
    <mergeCell ref="F16:F17"/>
    <mergeCell ref="G16:H17"/>
    <mergeCell ref="I16:I17"/>
    <mergeCell ref="B12:C12"/>
    <mergeCell ref="D12:F12"/>
    <mergeCell ref="H12:I12"/>
    <mergeCell ref="B13:C13"/>
    <mergeCell ref="D13:F13"/>
    <mergeCell ref="H13:I13"/>
    <mergeCell ref="B7:I7"/>
    <mergeCell ref="B8:I8"/>
    <mergeCell ref="B9:C9"/>
    <mergeCell ref="D9:E9"/>
    <mergeCell ref="B10:F10"/>
    <mergeCell ref="B11:C11"/>
    <mergeCell ref="D11:I11"/>
    <mergeCell ref="B1:I1"/>
    <mergeCell ref="B2:I2"/>
    <mergeCell ref="B3:I3"/>
    <mergeCell ref="B4:I4"/>
    <mergeCell ref="B5:I5"/>
    <mergeCell ref="B6:I6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30"/>
    <pageSetUpPr fitToPage="1"/>
  </sheetPr>
  <dimension ref="A1:AR329"/>
  <sheetViews>
    <sheetView showGridLines="0" tabSelected="1" zoomScalePageLayoutView="0" workbookViewId="0" topLeftCell="A1">
      <selection activeCell="E5" sqref="E5"/>
    </sheetView>
  </sheetViews>
  <sheetFormatPr defaultColWidth="9.00390625" defaultRowHeight="25.5" customHeight="1"/>
  <cols>
    <col min="1" max="1" width="4.50390625" style="44" customWidth="1"/>
    <col min="2" max="2" width="6.625" style="1" customWidth="1"/>
    <col min="3" max="3" width="3.75390625" style="0" customWidth="1"/>
    <col min="4" max="4" width="11.50390625" style="0" customWidth="1"/>
    <col min="5" max="5" width="11.00390625" style="0" customWidth="1"/>
    <col min="6" max="6" width="0.2421875" style="0" customWidth="1"/>
    <col min="7" max="7" width="12.125" style="2" customWidth="1"/>
    <col min="8" max="8" width="5.375" style="2" customWidth="1"/>
    <col min="9" max="9" width="5.125" style="0" customWidth="1"/>
    <col min="10" max="10" width="10.00390625" style="0" customWidth="1"/>
    <col min="11" max="11" width="0.12890625" style="0" customWidth="1"/>
    <col min="12" max="12" width="8.875" style="0" customWidth="1"/>
    <col min="13" max="13" width="5.00390625" style="1" customWidth="1"/>
    <col min="14" max="14" width="8.25390625" style="0" customWidth="1"/>
    <col min="15" max="15" width="5.50390625" style="0" customWidth="1"/>
    <col min="16" max="16" width="9.25390625" style="0" customWidth="1"/>
    <col min="17" max="17" width="4.125" style="1" customWidth="1"/>
    <col min="18" max="18" width="7.625" style="0" customWidth="1"/>
    <col min="19" max="19" width="4.875" style="0" customWidth="1"/>
    <col min="20" max="20" width="10.75390625" style="0" customWidth="1"/>
    <col min="21" max="21" width="1.4921875" style="0" customWidth="1"/>
    <col min="22" max="22" width="6.375" style="0" customWidth="1"/>
    <col min="23" max="23" width="5.375" style="0" customWidth="1"/>
    <col min="24" max="24" width="4.625" style="0" customWidth="1"/>
  </cols>
  <sheetData>
    <row r="1" spans="1:19" ht="25.5" customHeight="1" thickBot="1">
      <c r="A1" s="46"/>
      <c r="B1" s="47"/>
      <c r="C1" s="48"/>
      <c r="D1" s="270" t="s">
        <v>36</v>
      </c>
      <c r="E1" s="270"/>
      <c r="F1" s="49"/>
      <c r="G1" s="50">
        <v>44196</v>
      </c>
      <c r="H1" s="51"/>
      <c r="I1" s="52"/>
      <c r="Q1" s="53"/>
      <c r="R1" s="48" t="s">
        <v>23</v>
      </c>
      <c r="S1" s="47"/>
    </row>
    <row r="2" spans="1:19" ht="25.5" customHeight="1" thickBot="1">
      <c r="A2" s="271" t="s">
        <v>84</v>
      </c>
      <c r="B2" s="271"/>
      <c r="C2" s="271"/>
      <c r="D2" s="272"/>
      <c r="E2" s="280" t="s">
        <v>131</v>
      </c>
      <c r="F2" s="281"/>
      <c r="G2" s="282"/>
      <c r="H2" s="54"/>
      <c r="L2" s="273" t="s">
        <v>85</v>
      </c>
      <c r="M2" s="274"/>
      <c r="N2" s="275">
        <f>'大会申込み'!D8</f>
        <v>0</v>
      </c>
      <c r="O2" s="276"/>
      <c r="P2" s="55"/>
      <c r="Q2" s="47"/>
      <c r="R2" s="48"/>
      <c r="S2" s="48"/>
    </row>
    <row r="3" spans="1:19" ht="25.5" customHeight="1" thickBot="1">
      <c r="A3" s="271" t="s">
        <v>130</v>
      </c>
      <c r="B3" s="271"/>
      <c r="C3" s="271"/>
      <c r="D3" s="272"/>
      <c r="E3" s="283" t="str">
        <f>LEFT(WIDECHAR(E2),6)</f>
        <v>熊本ＭＳ</v>
      </c>
      <c r="F3" s="284"/>
      <c r="G3" s="285"/>
      <c r="H3" s="54"/>
      <c r="L3" s="1"/>
      <c r="M3" s="169"/>
      <c r="N3" s="170"/>
      <c r="O3" s="171"/>
      <c r="P3" s="55"/>
      <c r="Q3" s="47"/>
      <c r="R3" s="48"/>
      <c r="S3" s="48"/>
    </row>
    <row r="4" spans="1:20" ht="25.5" customHeight="1" thickBot="1">
      <c r="A4" s="56"/>
      <c r="B4" s="57"/>
      <c r="C4" s="58"/>
      <c r="D4" s="59" t="s">
        <v>87</v>
      </c>
      <c r="E4" s="59"/>
      <c r="F4" s="59"/>
      <c r="G4" s="36"/>
      <c r="H4" s="36"/>
      <c r="I4" s="277"/>
      <c r="J4" s="277"/>
      <c r="K4" s="36"/>
      <c r="L4" s="273" t="s">
        <v>88</v>
      </c>
      <c r="M4" s="274"/>
      <c r="N4" s="275">
        <f>'大会申込み'!N8</f>
        <v>0</v>
      </c>
      <c r="O4" s="276"/>
      <c r="Q4" s="47"/>
      <c r="R4" s="48"/>
      <c r="S4" s="48"/>
      <c r="T4" s="60"/>
    </row>
    <row r="5" spans="2:20" ht="25.5" customHeight="1">
      <c r="B5"/>
      <c r="E5" s="2"/>
      <c r="F5" s="2"/>
      <c r="G5"/>
      <c r="H5"/>
      <c r="M5"/>
      <c r="N5" s="55"/>
      <c r="O5" s="55"/>
      <c r="P5" s="55"/>
      <c r="Q5" s="47"/>
      <c r="R5" s="48"/>
      <c r="S5" s="48"/>
      <c r="T5" s="60"/>
    </row>
    <row r="6" spans="1:20" ht="25.5" customHeight="1">
      <c r="A6" s="278" t="s">
        <v>86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55"/>
      <c r="O6" s="55"/>
      <c r="P6" s="55"/>
      <c r="Q6" s="47"/>
      <c r="R6" s="48"/>
      <c r="S6" s="48"/>
      <c r="T6" s="60"/>
    </row>
    <row r="7" spans="1:20" ht="25.5" customHeight="1">
      <c r="A7" s="266" t="s">
        <v>89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55"/>
      <c r="O7" s="55"/>
      <c r="P7" s="55"/>
      <c r="Q7" s="47"/>
      <c r="R7" s="48"/>
      <c r="S7" s="48"/>
      <c r="T7" s="60"/>
    </row>
    <row r="8" spans="1:20" ht="25.5" customHeight="1">
      <c r="A8"/>
      <c r="B8"/>
      <c r="G8"/>
      <c r="H8" s="54"/>
      <c r="N8" s="55"/>
      <c r="O8" s="55"/>
      <c r="P8" s="55"/>
      <c r="Q8" s="47"/>
      <c r="R8" s="48"/>
      <c r="S8" s="48"/>
      <c r="T8" s="60"/>
    </row>
    <row r="9" spans="1:20" s="45" customFormat="1" ht="25.5" customHeight="1">
      <c r="A9" s="61"/>
      <c r="B9" s="62"/>
      <c r="C9" s="62"/>
      <c r="D9" s="63"/>
      <c r="E9" s="267" t="s">
        <v>90</v>
      </c>
      <c r="F9" s="268"/>
      <c r="G9" s="268"/>
      <c r="H9" s="268"/>
      <c r="I9" s="269"/>
      <c r="J9" s="63"/>
      <c r="K9" s="63"/>
      <c r="L9" s="63"/>
      <c r="M9" s="63"/>
      <c r="N9" s="63"/>
      <c r="O9" s="63"/>
      <c r="P9" s="63"/>
      <c r="Q9" s="62"/>
      <c r="R9" s="62"/>
      <c r="S9" s="62"/>
      <c r="T9" s="64"/>
    </row>
    <row r="10" spans="1:20" ht="25.5" customHeight="1">
      <c r="A10" s="65" t="s">
        <v>22</v>
      </c>
      <c r="B10" s="66" t="s">
        <v>91</v>
      </c>
      <c r="C10" s="66" t="s">
        <v>92</v>
      </c>
      <c r="D10" s="67" t="s">
        <v>93</v>
      </c>
      <c r="E10" s="68" t="s">
        <v>94</v>
      </c>
      <c r="F10" s="69" t="s">
        <v>96</v>
      </c>
      <c r="G10" s="70" t="s">
        <v>97</v>
      </c>
      <c r="H10" s="70" t="s">
        <v>98</v>
      </c>
      <c r="I10" s="66" t="s">
        <v>76</v>
      </c>
      <c r="J10" s="66" t="s">
        <v>65</v>
      </c>
      <c r="K10" s="68" t="s">
        <v>99</v>
      </c>
      <c r="L10" s="68" t="s">
        <v>32</v>
      </c>
      <c r="M10" s="71" t="s">
        <v>100</v>
      </c>
      <c r="N10" s="72" t="s">
        <v>101</v>
      </c>
      <c r="O10" s="73" t="s">
        <v>102</v>
      </c>
      <c r="P10" s="74" t="s">
        <v>35</v>
      </c>
      <c r="Q10" s="75" t="s">
        <v>95</v>
      </c>
      <c r="R10" s="76" t="s">
        <v>25</v>
      </c>
      <c r="S10" s="77" t="s">
        <v>103</v>
      </c>
      <c r="T10" s="78" t="s">
        <v>104</v>
      </c>
    </row>
    <row r="11" spans="1:20" ht="25.5" customHeight="1">
      <c r="A11" s="79"/>
      <c r="B11" s="80">
        <v>1</v>
      </c>
      <c r="C11" s="81" t="str">
        <f aca="true" t="shared" si="0" ref="C11:C20">IF(B11="","",IF(B11=1,"男","女"))</f>
        <v>男</v>
      </c>
      <c r="D11" s="82" t="s">
        <v>105</v>
      </c>
      <c r="E11" s="83" t="s">
        <v>106</v>
      </c>
      <c r="F11" s="84"/>
      <c r="G11" s="85">
        <v>33196</v>
      </c>
      <c r="H11" s="86">
        <f aca="true" t="shared" si="1" ref="H11:H20">IF(G11="","",DATEDIF(G11,$G$1,"y"))</f>
        <v>30</v>
      </c>
      <c r="I11" s="87">
        <f aca="true" t="shared" si="2" ref="I11:I20">IF(H11="","",LOOKUP(H11,$W$12:$W$28,$V$12:$V$28))</f>
        <v>30</v>
      </c>
      <c r="J11" s="88" t="str">
        <f>IF(D11="","",$E$3)</f>
        <v>熊本ＭＳ</v>
      </c>
      <c r="K11" s="89">
        <f aca="true" t="shared" si="3" ref="K11:K20">IF(D11="","",$N$4)</f>
        <v>0</v>
      </c>
      <c r="L11" s="89">
        <f aca="true" t="shared" si="4" ref="L11:L20">IF(E11="","",$N$2)</f>
        <v>0</v>
      </c>
      <c r="M11" s="90">
        <v>1</v>
      </c>
      <c r="N11" s="91" t="str">
        <f aca="true" t="shared" si="5" ref="N11:N20">IF(M11="","",IF(M11=1,"自由形",IF(M11=2,"背泳",IF(M11=3,"平泳ぎ",IF(M11=4,"ﾊﾞﾀﾌﾗｲ","個人ﾒﾄﾞﾚｰ")))))</f>
        <v>自由形</v>
      </c>
      <c r="O11" s="92">
        <v>50</v>
      </c>
      <c r="P11" s="93">
        <v>42.27</v>
      </c>
      <c r="Q11" s="90">
        <v>1</v>
      </c>
      <c r="R11" s="91" t="str">
        <f aca="true" t="shared" si="6" ref="R11:R20">IF(Q11="","",IF(Q11=1,"自由形",IF(Q11=2,"背泳",IF(Q11=3,"平泳ぎ",IF(Q11=4,"ﾊﾞﾀﾌﾗｲ","個人ﾒﾄﾞﾚｰ")))))</f>
        <v>自由形</v>
      </c>
      <c r="S11" s="92">
        <v>100</v>
      </c>
      <c r="T11" s="94">
        <v>102.01</v>
      </c>
    </row>
    <row r="12" spans="1:24" ht="25.5" customHeight="1">
      <c r="A12" s="95">
        <v>1</v>
      </c>
      <c r="B12" s="96"/>
      <c r="C12" s="97">
        <f t="shared" si="0"/>
      </c>
      <c r="D12" s="98"/>
      <c r="E12" s="99"/>
      <c r="F12" s="100"/>
      <c r="G12" s="98"/>
      <c r="H12" s="101">
        <f t="shared" si="1"/>
      </c>
      <c r="I12" s="87">
        <f t="shared" si="2"/>
      </c>
      <c r="J12" s="88">
        <f aca="true" t="shared" si="7" ref="J12:J56">IF(D12="","",$E$3)</f>
      </c>
      <c r="K12" s="89">
        <f t="shared" si="3"/>
      </c>
      <c r="L12" s="89">
        <f t="shared" si="4"/>
      </c>
      <c r="M12" s="102"/>
      <c r="N12" s="103">
        <f t="shared" si="5"/>
      </c>
      <c r="O12" s="102"/>
      <c r="P12" s="104"/>
      <c r="Q12" s="105"/>
      <c r="R12" s="103">
        <f t="shared" si="6"/>
      </c>
      <c r="S12" s="105"/>
      <c r="T12" s="106"/>
      <c r="V12" s="107">
        <v>18</v>
      </c>
      <c r="W12" s="108">
        <v>18</v>
      </c>
      <c r="X12" s="109">
        <f aca="true" t="shared" si="8" ref="X12:X21">V13-1</f>
        <v>24</v>
      </c>
    </row>
    <row r="13" spans="1:24" ht="25.5" customHeight="1">
      <c r="A13" s="95">
        <v>2</v>
      </c>
      <c r="B13" s="96"/>
      <c r="C13" s="97">
        <f t="shared" si="0"/>
      </c>
      <c r="D13" s="98"/>
      <c r="E13" s="110"/>
      <c r="F13" s="100"/>
      <c r="G13" s="98"/>
      <c r="H13" s="101">
        <f t="shared" si="1"/>
      </c>
      <c r="I13" s="87">
        <f t="shared" si="2"/>
      </c>
      <c r="J13" s="88">
        <f t="shared" si="7"/>
      </c>
      <c r="K13" s="89">
        <f t="shared" si="3"/>
      </c>
      <c r="L13" s="89">
        <f t="shared" si="4"/>
      </c>
      <c r="M13" s="102"/>
      <c r="N13" s="103">
        <f t="shared" si="5"/>
      </c>
      <c r="O13" s="102"/>
      <c r="P13" s="104"/>
      <c r="Q13" s="105"/>
      <c r="R13" s="103">
        <f t="shared" si="6"/>
      </c>
      <c r="S13" s="105"/>
      <c r="T13" s="106"/>
      <c r="V13" s="107">
        <v>25</v>
      </c>
      <c r="W13" s="111">
        <f aca="true" t="shared" si="9" ref="W13:W22">V13</f>
        <v>25</v>
      </c>
      <c r="X13" s="109">
        <f t="shared" si="8"/>
        <v>29</v>
      </c>
    </row>
    <row r="14" spans="1:33" ht="25.5" customHeight="1">
      <c r="A14" s="95">
        <v>3</v>
      </c>
      <c r="B14" s="112"/>
      <c r="C14" s="97">
        <f t="shared" si="0"/>
      </c>
      <c r="D14" s="98"/>
      <c r="E14" s="113"/>
      <c r="F14" s="100"/>
      <c r="G14" s="98"/>
      <c r="H14" s="101">
        <f t="shared" si="1"/>
      </c>
      <c r="I14" s="87">
        <f t="shared" si="2"/>
      </c>
      <c r="J14" s="88">
        <f t="shared" si="7"/>
      </c>
      <c r="K14" s="89">
        <f t="shared" si="3"/>
      </c>
      <c r="L14" s="89">
        <f t="shared" si="4"/>
      </c>
      <c r="M14" s="102"/>
      <c r="N14" s="103">
        <f t="shared" si="5"/>
      </c>
      <c r="O14" s="102"/>
      <c r="P14" s="104"/>
      <c r="Q14" s="105"/>
      <c r="R14" s="103">
        <f t="shared" si="6"/>
      </c>
      <c r="S14" s="105"/>
      <c r="T14" s="106"/>
      <c r="V14" s="107">
        <f aca="true" t="shared" si="10" ref="V14:V28">V13+5</f>
        <v>30</v>
      </c>
      <c r="W14" s="108">
        <f t="shared" si="9"/>
        <v>30</v>
      </c>
      <c r="X14" s="109">
        <f t="shared" si="8"/>
        <v>34</v>
      </c>
      <c r="AG14" s="114"/>
    </row>
    <row r="15" spans="1:24" ht="25.5" customHeight="1">
      <c r="A15" s="95">
        <v>4</v>
      </c>
      <c r="B15" s="112"/>
      <c r="C15" s="97">
        <f t="shared" si="0"/>
      </c>
      <c r="D15" s="98"/>
      <c r="E15" s="113"/>
      <c r="F15" s="100"/>
      <c r="G15" s="98"/>
      <c r="H15" s="101">
        <f t="shared" si="1"/>
      </c>
      <c r="I15" s="87">
        <f t="shared" si="2"/>
      </c>
      <c r="J15" s="88">
        <f t="shared" si="7"/>
      </c>
      <c r="K15" s="89">
        <f t="shared" si="3"/>
      </c>
      <c r="L15" s="89">
        <f t="shared" si="4"/>
      </c>
      <c r="M15" s="102"/>
      <c r="N15" s="103">
        <f t="shared" si="5"/>
      </c>
      <c r="O15" s="102"/>
      <c r="P15" s="104"/>
      <c r="Q15" s="105"/>
      <c r="R15" s="103">
        <f t="shared" si="6"/>
      </c>
      <c r="S15" s="105"/>
      <c r="T15" s="106"/>
      <c r="V15" s="107">
        <f t="shared" si="10"/>
        <v>35</v>
      </c>
      <c r="W15" s="111">
        <f t="shared" si="9"/>
        <v>35</v>
      </c>
      <c r="X15" s="115">
        <f t="shared" si="8"/>
        <v>39</v>
      </c>
    </row>
    <row r="16" spans="1:24" ht="25.5" customHeight="1">
      <c r="A16" s="95">
        <v>5</v>
      </c>
      <c r="B16" s="112"/>
      <c r="C16" s="97">
        <f t="shared" si="0"/>
      </c>
      <c r="D16" s="98"/>
      <c r="E16" s="113"/>
      <c r="F16" s="100"/>
      <c r="G16" s="98"/>
      <c r="H16" s="101">
        <f t="shared" si="1"/>
      </c>
      <c r="I16" s="87">
        <f t="shared" si="2"/>
      </c>
      <c r="J16" s="88">
        <f t="shared" si="7"/>
      </c>
      <c r="K16" s="89">
        <f t="shared" si="3"/>
      </c>
      <c r="L16" s="89">
        <f t="shared" si="4"/>
      </c>
      <c r="M16" s="102"/>
      <c r="N16" s="103">
        <f t="shared" si="5"/>
      </c>
      <c r="O16" s="102"/>
      <c r="P16" s="104"/>
      <c r="Q16" s="105"/>
      <c r="R16" s="103">
        <f t="shared" si="6"/>
      </c>
      <c r="S16" s="105"/>
      <c r="T16" s="106"/>
      <c r="V16" s="107">
        <f t="shared" si="10"/>
        <v>40</v>
      </c>
      <c r="W16" s="116">
        <f t="shared" si="9"/>
        <v>40</v>
      </c>
      <c r="X16" s="117">
        <f t="shared" si="8"/>
        <v>44</v>
      </c>
    </row>
    <row r="17" spans="1:24" ht="25.5" customHeight="1">
      <c r="A17" s="95">
        <v>6</v>
      </c>
      <c r="B17" s="112"/>
      <c r="C17" s="97">
        <f t="shared" si="0"/>
      </c>
      <c r="D17" s="98"/>
      <c r="E17" s="113"/>
      <c r="F17" s="100"/>
      <c r="G17" s="98"/>
      <c r="H17" s="101">
        <f t="shared" si="1"/>
      </c>
      <c r="I17" s="87">
        <f t="shared" si="2"/>
      </c>
      <c r="J17" s="88">
        <f t="shared" si="7"/>
      </c>
      <c r="K17" s="89">
        <f t="shared" si="3"/>
      </c>
      <c r="L17" s="89">
        <f t="shared" si="4"/>
      </c>
      <c r="M17" s="102"/>
      <c r="N17" s="103">
        <f t="shared" si="5"/>
      </c>
      <c r="O17" s="102"/>
      <c r="P17" s="104"/>
      <c r="Q17" s="105"/>
      <c r="R17" s="103">
        <f t="shared" si="6"/>
      </c>
      <c r="S17" s="105"/>
      <c r="T17" s="106"/>
      <c r="V17" s="107">
        <f t="shared" si="10"/>
        <v>45</v>
      </c>
      <c r="W17" s="108">
        <f t="shared" si="9"/>
        <v>45</v>
      </c>
      <c r="X17" s="109">
        <f t="shared" si="8"/>
        <v>49</v>
      </c>
    </row>
    <row r="18" spans="1:24" ht="25.5" customHeight="1">
      <c r="A18" s="95">
        <v>7</v>
      </c>
      <c r="B18" s="112"/>
      <c r="C18" s="97">
        <f t="shared" si="0"/>
      </c>
      <c r="D18" s="98"/>
      <c r="E18" s="99"/>
      <c r="F18" s="100"/>
      <c r="G18" s="98"/>
      <c r="H18" s="101">
        <f t="shared" si="1"/>
      </c>
      <c r="I18" s="87">
        <f t="shared" si="2"/>
      </c>
      <c r="J18" s="88">
        <f t="shared" si="7"/>
      </c>
      <c r="K18" s="89">
        <f t="shared" si="3"/>
      </c>
      <c r="L18" s="89">
        <f t="shared" si="4"/>
      </c>
      <c r="M18" s="102"/>
      <c r="N18" s="103">
        <f t="shared" si="5"/>
      </c>
      <c r="O18" s="102"/>
      <c r="P18" s="104"/>
      <c r="Q18" s="105"/>
      <c r="R18" s="103">
        <f t="shared" si="6"/>
      </c>
      <c r="S18" s="105"/>
      <c r="T18" s="106"/>
      <c r="V18" s="107">
        <f t="shared" si="10"/>
        <v>50</v>
      </c>
      <c r="W18" s="116">
        <f t="shared" si="9"/>
        <v>50</v>
      </c>
      <c r="X18" s="117">
        <f t="shared" si="8"/>
        <v>54</v>
      </c>
    </row>
    <row r="19" spans="1:24" ht="25.5" customHeight="1">
      <c r="A19" s="95">
        <v>8</v>
      </c>
      <c r="B19" s="112"/>
      <c r="C19" s="97">
        <f t="shared" si="0"/>
      </c>
      <c r="D19" s="98"/>
      <c r="E19" s="99"/>
      <c r="F19" s="100"/>
      <c r="G19" s="98"/>
      <c r="H19" s="101">
        <f t="shared" si="1"/>
      </c>
      <c r="I19" s="87">
        <f t="shared" si="2"/>
      </c>
      <c r="J19" s="88">
        <f t="shared" si="7"/>
      </c>
      <c r="K19" s="89">
        <f t="shared" si="3"/>
      </c>
      <c r="L19" s="89">
        <f t="shared" si="4"/>
      </c>
      <c r="M19" s="102"/>
      <c r="N19" s="103">
        <f t="shared" si="5"/>
      </c>
      <c r="O19" s="102"/>
      <c r="P19" s="104"/>
      <c r="Q19" s="105"/>
      <c r="R19" s="103">
        <f t="shared" si="6"/>
      </c>
      <c r="S19" s="105"/>
      <c r="T19" s="106"/>
      <c r="V19" s="107">
        <f t="shared" si="10"/>
        <v>55</v>
      </c>
      <c r="W19" s="108">
        <f t="shared" si="9"/>
        <v>55</v>
      </c>
      <c r="X19" s="109">
        <f t="shared" si="8"/>
        <v>59</v>
      </c>
    </row>
    <row r="20" spans="1:24" ht="25.5" customHeight="1">
      <c r="A20" s="95">
        <v>9</v>
      </c>
      <c r="B20" s="112"/>
      <c r="C20" s="97">
        <f t="shared" si="0"/>
      </c>
      <c r="D20" s="98"/>
      <c r="E20" s="113"/>
      <c r="F20" s="100"/>
      <c r="G20" s="98"/>
      <c r="H20" s="101">
        <f t="shared" si="1"/>
      </c>
      <c r="I20" s="87">
        <f t="shared" si="2"/>
      </c>
      <c r="J20" s="88">
        <f t="shared" si="7"/>
      </c>
      <c r="K20" s="89">
        <f t="shared" si="3"/>
      </c>
      <c r="L20" s="89">
        <f t="shared" si="4"/>
      </c>
      <c r="M20" s="102"/>
      <c r="N20" s="103">
        <f t="shared" si="5"/>
      </c>
      <c r="O20" s="102"/>
      <c r="P20" s="104"/>
      <c r="Q20" s="105"/>
      <c r="R20" s="103">
        <f t="shared" si="6"/>
      </c>
      <c r="S20" s="105"/>
      <c r="T20" s="106"/>
      <c r="V20" s="107">
        <f t="shared" si="10"/>
        <v>60</v>
      </c>
      <c r="W20" s="116">
        <f t="shared" si="9"/>
        <v>60</v>
      </c>
      <c r="X20" s="117">
        <f t="shared" si="8"/>
        <v>64</v>
      </c>
    </row>
    <row r="21" spans="1:24" ht="25.5" customHeight="1">
      <c r="A21" s="95">
        <v>10</v>
      </c>
      <c r="B21" s="112"/>
      <c r="C21" s="97">
        <f aca="true" t="shared" si="11" ref="C21:C33">IF(B21="","",IF(B21=1,"男","女"))</f>
      </c>
      <c r="D21" s="98"/>
      <c r="E21" s="113"/>
      <c r="F21" s="100"/>
      <c r="G21" s="98"/>
      <c r="H21" s="101">
        <f aca="true" t="shared" si="12" ref="H21:H33">IF(G21="","",DATEDIF(G21,$G$1,"y"))</f>
      </c>
      <c r="I21" s="87">
        <f aca="true" t="shared" si="13" ref="I21:I33">IF(H21="","",LOOKUP(H21,$W$12:$W$28,$V$12:$V$28))</f>
      </c>
      <c r="J21" s="88">
        <f t="shared" si="7"/>
      </c>
      <c r="K21" s="89">
        <f aca="true" t="shared" si="14" ref="K21:K33">IF(D21="","",$N$4)</f>
      </c>
      <c r="L21" s="89">
        <f aca="true" t="shared" si="15" ref="L21:L33">IF(E21="","",$N$2)</f>
      </c>
      <c r="M21" s="102"/>
      <c r="N21" s="103">
        <f aca="true" t="shared" si="16" ref="N21:N33">IF(M21="","",IF(M21=1,"自由形",IF(M21=2,"背泳",IF(M21=3,"平泳ぎ",IF(M21=4,"ﾊﾞﾀﾌﾗｲ","個人ﾒﾄﾞﾚｰ")))))</f>
      </c>
      <c r="O21" s="102"/>
      <c r="P21" s="104"/>
      <c r="Q21" s="105"/>
      <c r="R21" s="103">
        <f aca="true" t="shared" si="17" ref="R21:R33">IF(Q21="","",IF(Q21=1,"自由形",IF(Q21=2,"背泳",IF(Q21=3,"平泳ぎ",IF(Q21=4,"ﾊﾞﾀﾌﾗｲ","個人ﾒﾄﾞﾚｰ")))))</f>
      </c>
      <c r="S21" s="105"/>
      <c r="T21" s="106"/>
      <c r="V21" s="107">
        <f t="shared" si="10"/>
        <v>65</v>
      </c>
      <c r="W21" s="108">
        <f t="shared" si="9"/>
        <v>65</v>
      </c>
      <c r="X21" s="109">
        <f t="shared" si="8"/>
        <v>69</v>
      </c>
    </row>
    <row r="22" spans="1:24" ht="25.5" customHeight="1">
      <c r="A22" s="95">
        <v>11</v>
      </c>
      <c r="B22" s="112"/>
      <c r="C22" s="97">
        <f t="shared" si="11"/>
      </c>
      <c r="D22" s="98"/>
      <c r="E22" s="113"/>
      <c r="F22" s="100"/>
      <c r="G22" s="98"/>
      <c r="H22" s="101">
        <f t="shared" si="12"/>
      </c>
      <c r="I22" s="87">
        <f t="shared" si="13"/>
      </c>
      <c r="J22" s="88">
        <f t="shared" si="7"/>
      </c>
      <c r="K22" s="89">
        <f t="shared" si="14"/>
      </c>
      <c r="L22" s="89">
        <f t="shared" si="15"/>
      </c>
      <c r="M22" s="102"/>
      <c r="N22" s="103">
        <f t="shared" si="16"/>
      </c>
      <c r="O22" s="102"/>
      <c r="P22" s="104"/>
      <c r="Q22" s="105"/>
      <c r="R22" s="103">
        <f t="shared" si="17"/>
      </c>
      <c r="S22" s="105"/>
      <c r="T22" s="106"/>
      <c r="V22" s="107">
        <f t="shared" si="10"/>
        <v>70</v>
      </c>
      <c r="W22" s="116">
        <f t="shared" si="9"/>
        <v>70</v>
      </c>
      <c r="X22" s="117">
        <f aca="true" t="shared" si="18" ref="X22:X28">V23-1</f>
        <v>74</v>
      </c>
    </row>
    <row r="23" spans="1:24" ht="25.5" customHeight="1">
      <c r="A23" s="95">
        <v>12</v>
      </c>
      <c r="B23" s="112"/>
      <c r="C23" s="97">
        <f t="shared" si="11"/>
      </c>
      <c r="D23" s="98"/>
      <c r="E23" s="113"/>
      <c r="F23" s="100"/>
      <c r="G23" s="98"/>
      <c r="H23" s="101">
        <f t="shared" si="12"/>
      </c>
      <c r="I23" s="87">
        <f t="shared" si="13"/>
      </c>
      <c r="J23" s="88">
        <f t="shared" si="7"/>
      </c>
      <c r="K23" s="89">
        <f t="shared" si="14"/>
      </c>
      <c r="L23" s="89">
        <f t="shared" si="15"/>
      </c>
      <c r="M23" s="102"/>
      <c r="N23" s="103">
        <f t="shared" si="16"/>
      </c>
      <c r="O23" s="102"/>
      <c r="P23" s="104"/>
      <c r="Q23" s="105"/>
      <c r="R23" s="103">
        <f t="shared" si="17"/>
      </c>
      <c r="S23" s="105"/>
      <c r="T23" s="106"/>
      <c r="V23" s="107">
        <f t="shared" si="10"/>
        <v>75</v>
      </c>
      <c r="W23" s="108">
        <f aca="true" t="shared" si="19" ref="W23:W28">V23</f>
        <v>75</v>
      </c>
      <c r="X23" s="109">
        <f t="shared" si="18"/>
        <v>79</v>
      </c>
    </row>
    <row r="24" spans="1:24" ht="25.5" customHeight="1">
      <c r="A24" s="95">
        <v>13</v>
      </c>
      <c r="B24" s="112"/>
      <c r="C24" s="97">
        <f t="shared" si="11"/>
      </c>
      <c r="D24" s="98"/>
      <c r="E24" s="113"/>
      <c r="F24" s="100"/>
      <c r="G24" s="98"/>
      <c r="H24" s="101">
        <f t="shared" si="12"/>
      </c>
      <c r="I24" s="87">
        <f t="shared" si="13"/>
      </c>
      <c r="J24" s="88">
        <f t="shared" si="7"/>
      </c>
      <c r="K24" s="89">
        <f t="shared" si="14"/>
      </c>
      <c r="L24" s="89">
        <f t="shared" si="15"/>
      </c>
      <c r="M24" s="102"/>
      <c r="N24" s="103">
        <f t="shared" si="16"/>
      </c>
      <c r="O24" s="102"/>
      <c r="P24" s="104"/>
      <c r="Q24" s="105"/>
      <c r="R24" s="103">
        <f t="shared" si="17"/>
      </c>
      <c r="S24" s="105"/>
      <c r="T24" s="106"/>
      <c r="V24" s="107">
        <f t="shared" si="10"/>
        <v>80</v>
      </c>
      <c r="W24" s="108">
        <f t="shared" si="19"/>
        <v>80</v>
      </c>
      <c r="X24" s="109">
        <f t="shared" si="18"/>
        <v>84</v>
      </c>
    </row>
    <row r="25" spans="1:24" ht="25.5" customHeight="1">
      <c r="A25" s="95">
        <v>14</v>
      </c>
      <c r="B25" s="112"/>
      <c r="C25" s="97">
        <f t="shared" si="11"/>
      </c>
      <c r="D25" s="98"/>
      <c r="E25" s="113"/>
      <c r="F25" s="100"/>
      <c r="G25" s="98"/>
      <c r="H25" s="101">
        <f t="shared" si="12"/>
      </c>
      <c r="I25" s="87">
        <f t="shared" si="13"/>
      </c>
      <c r="J25" s="88">
        <f t="shared" si="7"/>
      </c>
      <c r="K25" s="89">
        <f t="shared" si="14"/>
      </c>
      <c r="L25" s="89">
        <f t="shared" si="15"/>
      </c>
      <c r="M25" s="102"/>
      <c r="N25" s="103">
        <f t="shared" si="16"/>
      </c>
      <c r="O25" s="102"/>
      <c r="P25" s="104"/>
      <c r="Q25" s="105"/>
      <c r="R25" s="103">
        <f t="shared" si="17"/>
      </c>
      <c r="S25" s="105"/>
      <c r="T25" s="106"/>
      <c r="V25" s="107">
        <f t="shared" si="10"/>
        <v>85</v>
      </c>
      <c r="W25" s="108">
        <f t="shared" si="19"/>
        <v>85</v>
      </c>
      <c r="X25" s="109">
        <f t="shared" si="18"/>
        <v>89</v>
      </c>
    </row>
    <row r="26" spans="1:24" ht="25.5" customHeight="1">
      <c r="A26" s="95">
        <v>15</v>
      </c>
      <c r="B26" s="112"/>
      <c r="C26" s="97">
        <f t="shared" si="11"/>
      </c>
      <c r="D26" s="98"/>
      <c r="E26" s="113"/>
      <c r="F26" s="100"/>
      <c r="G26" s="98"/>
      <c r="H26" s="101">
        <f t="shared" si="12"/>
      </c>
      <c r="I26" s="87">
        <f t="shared" si="13"/>
      </c>
      <c r="J26" s="88">
        <f t="shared" si="7"/>
      </c>
      <c r="K26" s="89">
        <f t="shared" si="14"/>
      </c>
      <c r="L26" s="89">
        <f t="shared" si="15"/>
      </c>
      <c r="M26" s="102"/>
      <c r="N26" s="103">
        <f t="shared" si="16"/>
      </c>
      <c r="O26" s="102"/>
      <c r="P26" s="104"/>
      <c r="Q26" s="105"/>
      <c r="R26" s="103">
        <f t="shared" si="17"/>
      </c>
      <c r="S26" s="105"/>
      <c r="T26" s="106"/>
      <c r="V26" s="107">
        <f t="shared" si="10"/>
        <v>90</v>
      </c>
      <c r="W26" s="118">
        <f t="shared" si="19"/>
        <v>90</v>
      </c>
      <c r="X26" s="119">
        <f t="shared" si="18"/>
        <v>94</v>
      </c>
    </row>
    <row r="27" spans="1:24" ht="25.5" customHeight="1">
      <c r="A27" s="95">
        <v>16</v>
      </c>
      <c r="B27" s="112"/>
      <c r="C27" s="97">
        <f t="shared" si="11"/>
      </c>
      <c r="D27" s="98"/>
      <c r="E27" s="113"/>
      <c r="F27" s="100"/>
      <c r="G27" s="98"/>
      <c r="H27" s="101">
        <f t="shared" si="12"/>
      </c>
      <c r="I27" s="87">
        <f t="shared" si="13"/>
      </c>
      <c r="J27" s="88">
        <f t="shared" si="7"/>
      </c>
      <c r="K27" s="89">
        <f t="shared" si="14"/>
      </c>
      <c r="L27" s="89">
        <f t="shared" si="15"/>
      </c>
      <c r="M27" s="102"/>
      <c r="N27" s="103">
        <f t="shared" si="16"/>
      </c>
      <c r="O27" s="102"/>
      <c r="P27" s="104"/>
      <c r="Q27" s="105"/>
      <c r="R27" s="103">
        <f t="shared" si="17"/>
      </c>
      <c r="S27" s="105"/>
      <c r="T27" s="106"/>
      <c r="V27" s="107">
        <f t="shared" si="10"/>
        <v>95</v>
      </c>
      <c r="W27" s="108">
        <f t="shared" si="19"/>
        <v>95</v>
      </c>
      <c r="X27" s="109">
        <f t="shared" si="18"/>
        <v>99</v>
      </c>
    </row>
    <row r="28" spans="1:24" ht="25.5" customHeight="1">
      <c r="A28" s="95">
        <v>17</v>
      </c>
      <c r="B28" s="112"/>
      <c r="C28" s="97">
        <f t="shared" si="11"/>
      </c>
      <c r="D28" s="98"/>
      <c r="E28" s="113"/>
      <c r="F28" s="100"/>
      <c r="G28" s="98"/>
      <c r="H28" s="101">
        <f t="shared" si="12"/>
      </c>
      <c r="I28" s="87">
        <f t="shared" si="13"/>
      </c>
      <c r="J28" s="88">
        <f t="shared" si="7"/>
      </c>
      <c r="K28" s="89">
        <f t="shared" si="14"/>
      </c>
      <c r="L28" s="89">
        <f t="shared" si="15"/>
      </c>
      <c r="M28" s="102"/>
      <c r="N28" s="103">
        <f t="shared" si="16"/>
      </c>
      <c r="O28" s="102"/>
      <c r="P28" s="104"/>
      <c r="Q28" s="105"/>
      <c r="R28" s="103">
        <f t="shared" si="17"/>
      </c>
      <c r="S28" s="105"/>
      <c r="T28" s="106"/>
      <c r="V28" s="107">
        <f t="shared" si="10"/>
        <v>100</v>
      </c>
      <c r="W28" s="111">
        <f t="shared" si="19"/>
        <v>100</v>
      </c>
      <c r="X28" s="115">
        <f t="shared" si="18"/>
        <v>-1</v>
      </c>
    </row>
    <row r="29" spans="1:20" ht="25.5" customHeight="1">
      <c r="A29" s="95">
        <v>18</v>
      </c>
      <c r="B29" s="112"/>
      <c r="C29" s="97">
        <f t="shared" si="11"/>
      </c>
      <c r="D29" s="98"/>
      <c r="E29" s="113"/>
      <c r="F29" s="100"/>
      <c r="G29" s="98"/>
      <c r="H29" s="101">
        <f t="shared" si="12"/>
      </c>
      <c r="I29" s="87">
        <f t="shared" si="13"/>
      </c>
      <c r="J29" s="88">
        <f t="shared" si="7"/>
      </c>
      <c r="K29" s="89">
        <f t="shared" si="14"/>
      </c>
      <c r="L29" s="89">
        <f t="shared" si="15"/>
      </c>
      <c r="M29" s="102"/>
      <c r="N29" s="103">
        <f t="shared" si="16"/>
      </c>
      <c r="O29" s="102"/>
      <c r="P29" s="104"/>
      <c r="Q29" s="105"/>
      <c r="R29" s="103">
        <f t="shared" si="17"/>
      </c>
      <c r="S29" s="105"/>
      <c r="T29" s="106"/>
    </row>
    <row r="30" spans="1:44" ht="25.5" customHeight="1">
      <c r="A30" s="95">
        <v>19</v>
      </c>
      <c r="B30" s="112"/>
      <c r="C30" s="97">
        <f t="shared" si="11"/>
      </c>
      <c r="D30" s="98"/>
      <c r="E30" s="113"/>
      <c r="F30" s="100"/>
      <c r="G30" s="98"/>
      <c r="H30" s="101">
        <f t="shared" si="12"/>
      </c>
      <c r="I30" s="87">
        <f t="shared" si="13"/>
      </c>
      <c r="J30" s="88">
        <f t="shared" si="7"/>
      </c>
      <c r="K30" s="89">
        <f t="shared" si="14"/>
      </c>
      <c r="L30" s="89">
        <f t="shared" si="15"/>
      </c>
      <c r="M30" s="102"/>
      <c r="N30" s="103">
        <f t="shared" si="16"/>
      </c>
      <c r="O30" s="102"/>
      <c r="P30" s="104"/>
      <c r="Q30" s="105"/>
      <c r="R30" s="103">
        <f t="shared" si="17"/>
      </c>
      <c r="S30" s="105"/>
      <c r="T30" s="106"/>
      <c r="AR30" s="100"/>
    </row>
    <row r="31" spans="1:20" ht="25.5" customHeight="1">
      <c r="A31" s="95">
        <v>20</v>
      </c>
      <c r="B31" s="112"/>
      <c r="C31" s="97">
        <f t="shared" si="11"/>
      </c>
      <c r="D31" s="98"/>
      <c r="E31" s="113"/>
      <c r="F31" s="100"/>
      <c r="G31" s="98"/>
      <c r="H31" s="101">
        <f t="shared" si="12"/>
      </c>
      <c r="I31" s="87">
        <f t="shared" si="13"/>
      </c>
      <c r="J31" s="88">
        <f t="shared" si="7"/>
      </c>
      <c r="K31" s="89">
        <f t="shared" si="14"/>
      </c>
      <c r="L31" s="89">
        <f t="shared" si="15"/>
      </c>
      <c r="M31" s="102"/>
      <c r="N31" s="103">
        <f t="shared" si="16"/>
      </c>
      <c r="O31" s="102"/>
      <c r="P31" s="104"/>
      <c r="Q31" s="105"/>
      <c r="R31" s="103">
        <f t="shared" si="17"/>
      </c>
      <c r="S31" s="105"/>
      <c r="T31" s="106"/>
    </row>
    <row r="32" spans="1:20" ht="25.5" customHeight="1">
      <c r="A32" s="95">
        <v>21</v>
      </c>
      <c r="B32" s="112"/>
      <c r="C32" s="97">
        <f t="shared" si="11"/>
      </c>
      <c r="D32" s="98"/>
      <c r="E32" s="113"/>
      <c r="F32" s="100"/>
      <c r="G32" s="98"/>
      <c r="H32" s="101">
        <f t="shared" si="12"/>
      </c>
      <c r="I32" s="87">
        <f t="shared" si="13"/>
      </c>
      <c r="J32" s="88">
        <f t="shared" si="7"/>
      </c>
      <c r="K32" s="89">
        <f t="shared" si="14"/>
      </c>
      <c r="L32" s="89">
        <f t="shared" si="15"/>
      </c>
      <c r="M32" s="102"/>
      <c r="N32" s="103">
        <f t="shared" si="16"/>
      </c>
      <c r="O32" s="102"/>
      <c r="P32" s="104"/>
      <c r="Q32" s="105"/>
      <c r="R32" s="103">
        <f t="shared" si="17"/>
      </c>
      <c r="S32" s="105"/>
      <c r="T32" s="106"/>
    </row>
    <row r="33" spans="1:20" ht="25.5" customHeight="1">
      <c r="A33" s="95">
        <v>22</v>
      </c>
      <c r="B33" s="112"/>
      <c r="C33" s="97">
        <f t="shared" si="11"/>
      </c>
      <c r="D33" s="98"/>
      <c r="E33" s="113"/>
      <c r="F33" s="100"/>
      <c r="G33" s="120"/>
      <c r="H33" s="101">
        <f t="shared" si="12"/>
      </c>
      <c r="I33" s="87">
        <f t="shared" si="13"/>
      </c>
      <c r="J33" s="88">
        <f t="shared" si="7"/>
      </c>
      <c r="K33" s="89">
        <f t="shared" si="14"/>
      </c>
      <c r="L33" s="89">
        <f t="shared" si="15"/>
      </c>
      <c r="M33" s="102"/>
      <c r="N33" s="103">
        <f t="shared" si="16"/>
      </c>
      <c r="O33" s="102"/>
      <c r="P33" s="104"/>
      <c r="Q33" s="105"/>
      <c r="R33" s="103">
        <f t="shared" si="17"/>
      </c>
      <c r="S33" s="105"/>
      <c r="T33" s="106"/>
    </row>
    <row r="34" spans="1:20" ht="25.5" customHeight="1">
      <c r="A34" s="95">
        <v>23</v>
      </c>
      <c r="B34" s="112"/>
      <c r="C34" s="97">
        <f aca="true" t="shared" si="20" ref="C34:C43">IF(B34="","",IF(B34=1,"男","女"))</f>
      </c>
      <c r="D34" s="98"/>
      <c r="E34" s="113"/>
      <c r="F34" s="100"/>
      <c r="G34" s="120"/>
      <c r="H34" s="101">
        <f aca="true" t="shared" si="21" ref="H34:H43">IF(G34="","",DATEDIF(G34,$G$1,"y"))</f>
      </c>
      <c r="I34" s="87">
        <f aca="true" t="shared" si="22" ref="I34:I43">IF(H34="","",LOOKUP(H34,$W$12:$W$28,$V$12:$V$28))</f>
      </c>
      <c r="J34" s="88">
        <f t="shared" si="7"/>
      </c>
      <c r="K34" s="89">
        <f aca="true" t="shared" si="23" ref="K34:K43">IF(D34="","",$N$4)</f>
      </c>
      <c r="L34" s="89">
        <f aca="true" t="shared" si="24" ref="L34:L43">IF(E34="","",$N$2)</f>
      </c>
      <c r="M34" s="102"/>
      <c r="N34" s="103">
        <f aca="true" t="shared" si="25" ref="N34:N43">IF(M34="","",IF(M34=1,"自由形",IF(M34=2,"背泳",IF(M34=3,"平泳ぎ",IF(M34=4,"ﾊﾞﾀﾌﾗｲ","個人ﾒﾄﾞﾚｰ")))))</f>
      </c>
      <c r="O34" s="102"/>
      <c r="P34" s="104"/>
      <c r="Q34" s="105"/>
      <c r="R34" s="103">
        <f aca="true" t="shared" si="26" ref="R34:R43">IF(Q34="","",IF(Q34=1,"自由形",IF(Q34=2,"背泳",IF(Q34=3,"平泳ぎ",IF(Q34=4,"ﾊﾞﾀﾌﾗｲ","個人ﾒﾄﾞﾚｰ")))))</f>
      </c>
      <c r="S34" s="105"/>
      <c r="T34" s="106"/>
    </row>
    <row r="35" spans="1:20" ht="25.5" customHeight="1">
      <c r="A35" s="95">
        <v>24</v>
      </c>
      <c r="B35" s="112"/>
      <c r="C35" s="97">
        <f t="shared" si="20"/>
      </c>
      <c r="D35" s="98"/>
      <c r="E35" s="113"/>
      <c r="F35" s="100"/>
      <c r="G35" s="120"/>
      <c r="H35" s="101">
        <f t="shared" si="21"/>
      </c>
      <c r="I35" s="87">
        <f t="shared" si="22"/>
      </c>
      <c r="J35" s="88">
        <f t="shared" si="7"/>
      </c>
      <c r="K35" s="89">
        <f t="shared" si="23"/>
      </c>
      <c r="L35" s="89">
        <f t="shared" si="24"/>
      </c>
      <c r="M35" s="102"/>
      <c r="N35" s="103">
        <f t="shared" si="25"/>
      </c>
      <c r="O35" s="102"/>
      <c r="P35" s="104"/>
      <c r="Q35" s="105"/>
      <c r="R35" s="103">
        <f t="shared" si="26"/>
      </c>
      <c r="S35" s="105"/>
      <c r="T35" s="106"/>
    </row>
    <row r="36" spans="1:20" ht="25.5" customHeight="1">
      <c r="A36" s="95">
        <v>25</v>
      </c>
      <c r="B36" s="112"/>
      <c r="C36" s="97">
        <f t="shared" si="20"/>
      </c>
      <c r="D36" s="98"/>
      <c r="E36" s="113"/>
      <c r="F36" s="100"/>
      <c r="G36" s="120"/>
      <c r="H36" s="101">
        <f t="shared" si="21"/>
      </c>
      <c r="I36" s="87">
        <f t="shared" si="22"/>
      </c>
      <c r="J36" s="88">
        <f t="shared" si="7"/>
      </c>
      <c r="K36" s="89">
        <f t="shared" si="23"/>
      </c>
      <c r="L36" s="89">
        <f t="shared" si="24"/>
      </c>
      <c r="M36" s="102"/>
      <c r="N36" s="103">
        <f t="shared" si="25"/>
      </c>
      <c r="O36" s="102"/>
      <c r="P36" s="104"/>
      <c r="Q36" s="105"/>
      <c r="R36" s="103">
        <f t="shared" si="26"/>
      </c>
      <c r="S36" s="105"/>
      <c r="T36" s="106"/>
    </row>
    <row r="37" spans="1:20" ht="25.5" customHeight="1">
      <c r="A37" s="95">
        <v>26</v>
      </c>
      <c r="B37" s="112"/>
      <c r="C37" s="97">
        <f t="shared" si="20"/>
      </c>
      <c r="D37" s="98"/>
      <c r="E37" s="113"/>
      <c r="F37" s="100"/>
      <c r="G37" s="120"/>
      <c r="H37" s="101">
        <f t="shared" si="21"/>
      </c>
      <c r="I37" s="87">
        <f t="shared" si="22"/>
      </c>
      <c r="J37" s="88">
        <f t="shared" si="7"/>
      </c>
      <c r="K37" s="89">
        <f t="shared" si="23"/>
      </c>
      <c r="L37" s="89">
        <f t="shared" si="24"/>
      </c>
      <c r="M37" s="102"/>
      <c r="N37" s="103">
        <f t="shared" si="25"/>
      </c>
      <c r="O37" s="102"/>
      <c r="P37" s="104"/>
      <c r="Q37" s="105"/>
      <c r="R37" s="103">
        <f t="shared" si="26"/>
      </c>
      <c r="S37" s="105"/>
      <c r="T37" s="106"/>
    </row>
    <row r="38" spans="1:20" ht="25.5" customHeight="1">
      <c r="A38" s="95">
        <v>27</v>
      </c>
      <c r="B38" s="112"/>
      <c r="C38" s="97">
        <f t="shared" si="20"/>
      </c>
      <c r="D38" s="98"/>
      <c r="E38" s="113"/>
      <c r="F38" s="100"/>
      <c r="G38" s="120"/>
      <c r="H38" s="101">
        <f t="shared" si="21"/>
      </c>
      <c r="I38" s="87">
        <f t="shared" si="22"/>
      </c>
      <c r="J38" s="88">
        <f t="shared" si="7"/>
      </c>
      <c r="K38" s="89">
        <f t="shared" si="23"/>
      </c>
      <c r="L38" s="89">
        <f t="shared" si="24"/>
      </c>
      <c r="M38" s="102"/>
      <c r="N38" s="103">
        <f t="shared" si="25"/>
      </c>
      <c r="O38" s="102"/>
      <c r="P38" s="104"/>
      <c r="Q38" s="105"/>
      <c r="R38" s="103">
        <f t="shared" si="26"/>
      </c>
      <c r="S38" s="105"/>
      <c r="T38" s="106"/>
    </row>
    <row r="39" spans="1:20" ht="25.5" customHeight="1">
      <c r="A39" s="95">
        <v>28</v>
      </c>
      <c r="B39" s="112"/>
      <c r="C39" s="97">
        <f t="shared" si="20"/>
      </c>
      <c r="D39" s="98"/>
      <c r="E39" s="113"/>
      <c r="F39" s="100"/>
      <c r="G39" s="120"/>
      <c r="H39" s="101">
        <f t="shared" si="21"/>
      </c>
      <c r="I39" s="87">
        <f t="shared" si="22"/>
      </c>
      <c r="J39" s="88">
        <f t="shared" si="7"/>
      </c>
      <c r="K39" s="89">
        <f t="shared" si="23"/>
      </c>
      <c r="L39" s="89">
        <f t="shared" si="24"/>
      </c>
      <c r="M39" s="102"/>
      <c r="N39" s="103">
        <f t="shared" si="25"/>
      </c>
      <c r="O39" s="102"/>
      <c r="P39" s="104"/>
      <c r="Q39" s="105"/>
      <c r="R39" s="103">
        <f t="shared" si="26"/>
      </c>
      <c r="S39" s="105"/>
      <c r="T39" s="106"/>
    </row>
    <row r="40" spans="1:20" ht="25.5" customHeight="1">
      <c r="A40" s="95">
        <v>29</v>
      </c>
      <c r="B40" s="112"/>
      <c r="C40" s="97">
        <f t="shared" si="20"/>
      </c>
      <c r="D40" s="98"/>
      <c r="E40" s="113"/>
      <c r="F40" s="100"/>
      <c r="G40" s="120"/>
      <c r="H40" s="101">
        <f t="shared" si="21"/>
      </c>
      <c r="I40" s="87">
        <f t="shared" si="22"/>
      </c>
      <c r="J40" s="88">
        <f t="shared" si="7"/>
      </c>
      <c r="K40" s="89">
        <f t="shared" si="23"/>
      </c>
      <c r="L40" s="89">
        <f t="shared" si="24"/>
      </c>
      <c r="M40" s="102"/>
      <c r="N40" s="103">
        <f t="shared" si="25"/>
      </c>
      <c r="O40" s="102"/>
      <c r="P40" s="104"/>
      <c r="Q40" s="105"/>
      <c r="R40" s="103">
        <f t="shared" si="26"/>
      </c>
      <c r="S40" s="105"/>
      <c r="T40" s="106"/>
    </row>
    <row r="41" spans="1:20" ht="25.5" customHeight="1">
      <c r="A41" s="95">
        <v>30</v>
      </c>
      <c r="B41" s="112"/>
      <c r="C41" s="97">
        <f t="shared" si="20"/>
      </c>
      <c r="D41" s="98"/>
      <c r="E41" s="113"/>
      <c r="F41" s="100"/>
      <c r="G41" s="120"/>
      <c r="H41" s="101">
        <f t="shared" si="21"/>
      </c>
      <c r="I41" s="87">
        <f t="shared" si="22"/>
      </c>
      <c r="J41" s="88">
        <f t="shared" si="7"/>
      </c>
      <c r="K41" s="89">
        <f t="shared" si="23"/>
      </c>
      <c r="L41" s="89">
        <f t="shared" si="24"/>
      </c>
      <c r="M41" s="102"/>
      <c r="N41" s="103">
        <f t="shared" si="25"/>
      </c>
      <c r="O41" s="102"/>
      <c r="P41" s="104"/>
      <c r="Q41" s="105"/>
      <c r="R41" s="103">
        <f t="shared" si="26"/>
      </c>
      <c r="S41" s="105"/>
      <c r="T41" s="106"/>
    </row>
    <row r="42" spans="1:20" ht="25.5" customHeight="1">
      <c r="A42" s="95">
        <v>31</v>
      </c>
      <c r="B42" s="112"/>
      <c r="C42" s="97">
        <f t="shared" si="20"/>
      </c>
      <c r="D42" s="98"/>
      <c r="E42" s="113"/>
      <c r="F42" s="100"/>
      <c r="G42" s="120"/>
      <c r="H42" s="101">
        <f t="shared" si="21"/>
      </c>
      <c r="I42" s="87">
        <f t="shared" si="22"/>
      </c>
      <c r="J42" s="88">
        <f t="shared" si="7"/>
      </c>
      <c r="K42" s="89">
        <f t="shared" si="23"/>
      </c>
      <c r="L42" s="89">
        <f t="shared" si="24"/>
      </c>
      <c r="M42" s="102"/>
      <c r="N42" s="103">
        <f t="shared" si="25"/>
      </c>
      <c r="O42" s="102"/>
      <c r="P42" s="104"/>
      <c r="Q42" s="105"/>
      <c r="R42" s="103">
        <f t="shared" si="26"/>
      </c>
      <c r="S42" s="105"/>
      <c r="T42" s="106"/>
    </row>
    <row r="43" spans="1:20" ht="25.5" customHeight="1">
      <c r="A43" s="95">
        <v>32</v>
      </c>
      <c r="B43" s="112"/>
      <c r="C43" s="97">
        <f t="shared" si="20"/>
      </c>
      <c r="D43" s="98"/>
      <c r="E43" s="113"/>
      <c r="F43" s="100"/>
      <c r="G43" s="120"/>
      <c r="H43" s="101">
        <f t="shared" si="21"/>
      </c>
      <c r="I43" s="87">
        <f t="shared" si="22"/>
      </c>
      <c r="J43" s="88">
        <f t="shared" si="7"/>
      </c>
      <c r="K43" s="89">
        <f t="shared" si="23"/>
      </c>
      <c r="L43" s="89">
        <f t="shared" si="24"/>
      </c>
      <c r="M43" s="102"/>
      <c r="N43" s="103">
        <f t="shared" si="25"/>
      </c>
      <c r="O43" s="102"/>
      <c r="P43" s="104"/>
      <c r="Q43" s="105"/>
      <c r="R43" s="103">
        <f t="shared" si="26"/>
      </c>
      <c r="S43" s="105"/>
      <c r="T43" s="106"/>
    </row>
    <row r="44" spans="1:20" ht="25.5" customHeight="1">
      <c r="A44" s="95">
        <v>33</v>
      </c>
      <c r="B44" s="112"/>
      <c r="C44" s="97">
        <f aca="true" t="shared" si="27" ref="C44:C56">IF(B44="","",IF(B44=1,"男","女"))</f>
      </c>
      <c r="D44" s="98"/>
      <c r="E44" s="113"/>
      <c r="F44" s="100"/>
      <c r="G44" s="120"/>
      <c r="H44" s="101">
        <f aca="true" t="shared" si="28" ref="H44:H56">IF(G44="","",DATEDIF(G44,$G$1,"y"))</f>
      </c>
      <c r="I44" s="87">
        <f aca="true" t="shared" si="29" ref="I44:I56">IF(H44="","",LOOKUP(H44,$W$12:$W$28,$V$12:$V$28))</f>
      </c>
      <c r="J44" s="88">
        <f t="shared" si="7"/>
      </c>
      <c r="K44" s="89">
        <f aca="true" t="shared" si="30" ref="K44:K56">IF(D44="","",$N$4)</f>
      </c>
      <c r="L44" s="89">
        <f aca="true" t="shared" si="31" ref="L44:L56">IF(E44="","",$N$2)</f>
      </c>
      <c r="M44" s="102"/>
      <c r="N44" s="103">
        <f aca="true" t="shared" si="32" ref="N44:N56">IF(M44="","",IF(M44=1,"自由形",IF(M44=2,"背泳",IF(M44=3,"平泳ぎ",IF(M44=4,"ﾊﾞﾀﾌﾗｲ","個人ﾒﾄﾞﾚｰ")))))</f>
      </c>
      <c r="O44" s="102"/>
      <c r="P44" s="104"/>
      <c r="Q44" s="105"/>
      <c r="R44" s="103">
        <f aca="true" t="shared" si="33" ref="R44:R56">IF(Q44="","",IF(Q44=1,"自由形",IF(Q44=2,"背泳",IF(Q44=3,"平泳ぎ",IF(Q44=4,"ﾊﾞﾀﾌﾗｲ","個人ﾒﾄﾞﾚｰ")))))</f>
      </c>
      <c r="S44" s="105"/>
      <c r="T44" s="106"/>
    </row>
    <row r="45" spans="1:20" ht="25.5" customHeight="1">
      <c r="A45" s="95">
        <v>34</v>
      </c>
      <c r="B45" s="112"/>
      <c r="C45" s="97">
        <f t="shared" si="27"/>
      </c>
      <c r="D45" s="98"/>
      <c r="E45" s="113"/>
      <c r="F45" s="100"/>
      <c r="G45" s="120"/>
      <c r="H45" s="101">
        <f t="shared" si="28"/>
      </c>
      <c r="I45" s="87">
        <f t="shared" si="29"/>
      </c>
      <c r="J45" s="88">
        <f t="shared" si="7"/>
      </c>
      <c r="K45" s="89">
        <f t="shared" si="30"/>
      </c>
      <c r="L45" s="89">
        <f t="shared" si="31"/>
      </c>
      <c r="M45" s="102"/>
      <c r="N45" s="103">
        <f t="shared" si="32"/>
      </c>
      <c r="O45" s="102"/>
      <c r="P45" s="104"/>
      <c r="Q45" s="105"/>
      <c r="R45" s="103">
        <f t="shared" si="33"/>
      </c>
      <c r="S45" s="105"/>
      <c r="T45" s="106"/>
    </row>
    <row r="46" spans="1:20" ht="25.5" customHeight="1">
      <c r="A46" s="95">
        <v>35</v>
      </c>
      <c r="B46" s="112"/>
      <c r="C46" s="97">
        <f t="shared" si="27"/>
      </c>
      <c r="D46" s="98"/>
      <c r="E46" s="113"/>
      <c r="F46" s="100"/>
      <c r="G46" s="120"/>
      <c r="H46" s="101">
        <f t="shared" si="28"/>
      </c>
      <c r="I46" s="87">
        <f t="shared" si="29"/>
      </c>
      <c r="J46" s="88">
        <f t="shared" si="7"/>
      </c>
      <c r="K46" s="89">
        <f t="shared" si="30"/>
      </c>
      <c r="L46" s="89">
        <f t="shared" si="31"/>
      </c>
      <c r="M46" s="102"/>
      <c r="N46" s="103">
        <f t="shared" si="32"/>
      </c>
      <c r="O46" s="102"/>
      <c r="P46" s="104"/>
      <c r="Q46" s="105"/>
      <c r="R46" s="103">
        <f t="shared" si="33"/>
      </c>
      <c r="S46" s="105"/>
      <c r="T46" s="106"/>
    </row>
    <row r="47" spans="1:20" ht="25.5" customHeight="1">
      <c r="A47" s="95">
        <v>36</v>
      </c>
      <c r="B47" s="112"/>
      <c r="C47" s="97">
        <f t="shared" si="27"/>
      </c>
      <c r="D47" s="98"/>
      <c r="E47" s="113"/>
      <c r="F47" s="100"/>
      <c r="G47" s="120"/>
      <c r="H47" s="101">
        <f t="shared" si="28"/>
      </c>
      <c r="I47" s="87">
        <f t="shared" si="29"/>
      </c>
      <c r="J47" s="88">
        <f t="shared" si="7"/>
      </c>
      <c r="K47" s="89">
        <f t="shared" si="30"/>
      </c>
      <c r="L47" s="89">
        <f t="shared" si="31"/>
      </c>
      <c r="M47" s="102"/>
      <c r="N47" s="103">
        <f t="shared" si="32"/>
      </c>
      <c r="O47" s="102"/>
      <c r="P47" s="104"/>
      <c r="Q47" s="105"/>
      <c r="R47" s="103">
        <f t="shared" si="33"/>
      </c>
      <c r="S47" s="105"/>
      <c r="T47" s="106"/>
    </row>
    <row r="48" spans="1:20" ht="25.5" customHeight="1">
      <c r="A48" s="95">
        <v>37</v>
      </c>
      <c r="B48" s="112"/>
      <c r="C48" s="97">
        <f t="shared" si="27"/>
      </c>
      <c r="D48" s="98"/>
      <c r="E48" s="113"/>
      <c r="F48" s="100"/>
      <c r="G48" s="120"/>
      <c r="H48" s="101">
        <f t="shared" si="28"/>
      </c>
      <c r="I48" s="87">
        <f t="shared" si="29"/>
      </c>
      <c r="J48" s="88">
        <f t="shared" si="7"/>
      </c>
      <c r="K48" s="89">
        <f t="shared" si="30"/>
      </c>
      <c r="L48" s="89">
        <f t="shared" si="31"/>
      </c>
      <c r="M48" s="102"/>
      <c r="N48" s="103">
        <f t="shared" si="32"/>
      </c>
      <c r="O48" s="102"/>
      <c r="P48" s="104"/>
      <c r="Q48" s="105"/>
      <c r="R48" s="103">
        <f t="shared" si="33"/>
      </c>
      <c r="S48" s="105"/>
      <c r="T48" s="106"/>
    </row>
    <row r="49" spans="1:20" ht="25.5" customHeight="1">
      <c r="A49" s="95">
        <v>38</v>
      </c>
      <c r="B49" s="112"/>
      <c r="C49" s="97">
        <f t="shared" si="27"/>
      </c>
      <c r="D49" s="98"/>
      <c r="E49" s="113"/>
      <c r="F49" s="100"/>
      <c r="G49" s="120"/>
      <c r="H49" s="101">
        <f t="shared" si="28"/>
      </c>
      <c r="I49" s="87">
        <f t="shared" si="29"/>
      </c>
      <c r="J49" s="88">
        <f t="shared" si="7"/>
      </c>
      <c r="K49" s="89">
        <f t="shared" si="30"/>
      </c>
      <c r="L49" s="89">
        <f t="shared" si="31"/>
      </c>
      <c r="M49" s="102"/>
      <c r="N49" s="103">
        <f t="shared" si="32"/>
      </c>
      <c r="O49" s="102"/>
      <c r="P49" s="104"/>
      <c r="Q49" s="105"/>
      <c r="R49" s="103">
        <f t="shared" si="33"/>
      </c>
      <c r="S49" s="105"/>
      <c r="T49" s="106"/>
    </row>
    <row r="50" spans="1:20" ht="25.5" customHeight="1">
      <c r="A50" s="95">
        <v>39</v>
      </c>
      <c r="B50" s="112"/>
      <c r="C50" s="97">
        <f t="shared" si="27"/>
      </c>
      <c r="D50" s="98"/>
      <c r="E50" s="113"/>
      <c r="F50" s="100"/>
      <c r="G50" s="120"/>
      <c r="H50" s="101">
        <f t="shared" si="28"/>
      </c>
      <c r="I50" s="87">
        <f t="shared" si="29"/>
      </c>
      <c r="J50" s="88">
        <f t="shared" si="7"/>
      </c>
      <c r="K50" s="89">
        <f t="shared" si="30"/>
      </c>
      <c r="L50" s="89">
        <f t="shared" si="31"/>
      </c>
      <c r="M50" s="102"/>
      <c r="N50" s="103">
        <f t="shared" si="32"/>
      </c>
      <c r="O50" s="102"/>
      <c r="P50" s="104"/>
      <c r="Q50" s="105"/>
      <c r="R50" s="103">
        <f t="shared" si="33"/>
      </c>
      <c r="S50" s="105"/>
      <c r="T50" s="106"/>
    </row>
    <row r="51" spans="1:20" ht="25.5" customHeight="1">
      <c r="A51" s="95">
        <v>40</v>
      </c>
      <c r="B51" s="112"/>
      <c r="C51" s="97">
        <f t="shared" si="27"/>
      </c>
      <c r="D51" s="98"/>
      <c r="E51" s="113"/>
      <c r="F51" s="100"/>
      <c r="G51" s="120"/>
      <c r="H51" s="101">
        <f t="shared" si="28"/>
      </c>
      <c r="I51" s="87">
        <f t="shared" si="29"/>
      </c>
      <c r="J51" s="88">
        <f t="shared" si="7"/>
      </c>
      <c r="K51" s="89">
        <f t="shared" si="30"/>
      </c>
      <c r="L51" s="89">
        <f t="shared" si="31"/>
      </c>
      <c r="M51" s="102"/>
      <c r="N51" s="103">
        <f t="shared" si="32"/>
      </c>
      <c r="O51" s="102"/>
      <c r="P51" s="104"/>
      <c r="Q51" s="105"/>
      <c r="R51" s="103">
        <f t="shared" si="33"/>
      </c>
      <c r="S51" s="105"/>
      <c r="T51" s="106"/>
    </row>
    <row r="52" spans="1:20" ht="25.5" customHeight="1">
      <c r="A52" s="95">
        <v>41</v>
      </c>
      <c r="B52" s="112"/>
      <c r="C52" s="97">
        <f t="shared" si="27"/>
      </c>
      <c r="D52" s="98"/>
      <c r="E52" s="113"/>
      <c r="F52" s="100"/>
      <c r="G52" s="120"/>
      <c r="H52" s="101">
        <f t="shared" si="28"/>
      </c>
      <c r="I52" s="87">
        <f t="shared" si="29"/>
      </c>
      <c r="J52" s="88">
        <f t="shared" si="7"/>
      </c>
      <c r="K52" s="89">
        <f t="shared" si="30"/>
      </c>
      <c r="L52" s="89">
        <f t="shared" si="31"/>
      </c>
      <c r="M52" s="102"/>
      <c r="N52" s="103">
        <f t="shared" si="32"/>
      </c>
      <c r="O52" s="102"/>
      <c r="P52" s="104"/>
      <c r="Q52" s="105"/>
      <c r="R52" s="103">
        <f t="shared" si="33"/>
      </c>
      <c r="S52" s="105"/>
      <c r="T52" s="106"/>
    </row>
    <row r="53" spans="1:20" ht="25.5" customHeight="1">
      <c r="A53" s="95">
        <v>42</v>
      </c>
      <c r="B53" s="112"/>
      <c r="C53" s="97">
        <f t="shared" si="27"/>
      </c>
      <c r="D53" s="98"/>
      <c r="E53" s="113"/>
      <c r="F53" s="100"/>
      <c r="G53" s="120"/>
      <c r="H53" s="101">
        <f t="shared" si="28"/>
      </c>
      <c r="I53" s="87">
        <f t="shared" si="29"/>
      </c>
      <c r="J53" s="88">
        <f t="shared" si="7"/>
      </c>
      <c r="K53" s="89">
        <f t="shared" si="30"/>
      </c>
      <c r="L53" s="89">
        <f t="shared" si="31"/>
      </c>
      <c r="M53" s="102"/>
      <c r="N53" s="103">
        <f t="shared" si="32"/>
      </c>
      <c r="O53" s="102"/>
      <c r="P53" s="104"/>
      <c r="Q53" s="105"/>
      <c r="R53" s="103">
        <f t="shared" si="33"/>
      </c>
      <c r="S53" s="105"/>
      <c r="T53" s="106"/>
    </row>
    <row r="54" spans="1:20" ht="25.5" customHeight="1">
      <c r="A54" s="95">
        <v>43</v>
      </c>
      <c r="B54" s="112"/>
      <c r="C54" s="97">
        <f t="shared" si="27"/>
      </c>
      <c r="D54" s="98"/>
      <c r="E54" s="113"/>
      <c r="F54" s="100"/>
      <c r="G54" s="120"/>
      <c r="H54" s="101">
        <f t="shared" si="28"/>
      </c>
      <c r="I54" s="87">
        <f t="shared" si="29"/>
      </c>
      <c r="J54" s="88">
        <f t="shared" si="7"/>
      </c>
      <c r="K54" s="89">
        <f t="shared" si="30"/>
      </c>
      <c r="L54" s="89">
        <f t="shared" si="31"/>
      </c>
      <c r="M54" s="102"/>
      <c r="N54" s="103">
        <f t="shared" si="32"/>
      </c>
      <c r="O54" s="102"/>
      <c r="P54" s="104"/>
      <c r="Q54" s="105"/>
      <c r="R54" s="103">
        <f t="shared" si="33"/>
      </c>
      <c r="S54" s="105"/>
      <c r="T54" s="106"/>
    </row>
    <row r="55" spans="1:20" ht="25.5" customHeight="1">
      <c r="A55" s="95">
        <v>44</v>
      </c>
      <c r="B55" s="112"/>
      <c r="C55" s="97">
        <f t="shared" si="27"/>
      </c>
      <c r="D55" s="98"/>
      <c r="E55" s="113"/>
      <c r="F55" s="100"/>
      <c r="G55" s="120"/>
      <c r="H55" s="101">
        <f t="shared" si="28"/>
      </c>
      <c r="I55" s="87">
        <f t="shared" si="29"/>
      </c>
      <c r="J55" s="88">
        <f t="shared" si="7"/>
      </c>
      <c r="K55" s="89">
        <f t="shared" si="30"/>
      </c>
      <c r="L55" s="89">
        <f t="shared" si="31"/>
      </c>
      <c r="M55" s="102"/>
      <c r="N55" s="103">
        <f t="shared" si="32"/>
      </c>
      <c r="O55" s="102"/>
      <c r="P55" s="104"/>
      <c r="Q55" s="105"/>
      <c r="R55" s="103">
        <f t="shared" si="33"/>
      </c>
      <c r="S55" s="105"/>
      <c r="T55" s="106"/>
    </row>
    <row r="56" spans="1:20" ht="25.5" customHeight="1">
      <c r="A56" s="95">
        <v>45</v>
      </c>
      <c r="B56" s="112"/>
      <c r="C56" s="97">
        <f t="shared" si="27"/>
      </c>
      <c r="D56" s="98"/>
      <c r="E56" s="113"/>
      <c r="F56" s="100"/>
      <c r="G56" s="120"/>
      <c r="H56" s="101">
        <f t="shared" si="28"/>
      </c>
      <c r="I56" s="87">
        <f t="shared" si="29"/>
      </c>
      <c r="J56" s="88">
        <f t="shared" si="7"/>
      </c>
      <c r="K56" s="89">
        <f t="shared" si="30"/>
      </c>
      <c r="L56" s="89">
        <f t="shared" si="31"/>
      </c>
      <c r="M56" s="102"/>
      <c r="N56" s="103">
        <f t="shared" si="32"/>
      </c>
      <c r="O56" s="102"/>
      <c r="P56" s="104"/>
      <c r="Q56" s="105"/>
      <c r="R56" s="103">
        <f t="shared" si="33"/>
      </c>
      <c r="S56" s="105"/>
      <c r="T56" s="105"/>
    </row>
    <row r="57" spans="1:17" ht="25.5" customHeight="1">
      <c r="A57"/>
      <c r="B57"/>
      <c r="G57"/>
      <c r="H57"/>
      <c r="M57"/>
      <c r="P57" s="36"/>
      <c r="Q57"/>
    </row>
    <row r="58" spans="1:17" ht="25.5" customHeight="1">
      <c r="A58"/>
      <c r="B58"/>
      <c r="G58"/>
      <c r="H58"/>
      <c r="M58"/>
      <c r="Q58"/>
    </row>
    <row r="59" spans="1:17" ht="25.5" customHeight="1">
      <c r="A59"/>
      <c r="B59"/>
      <c r="G59"/>
      <c r="H59"/>
      <c r="M59"/>
      <c r="Q59"/>
    </row>
    <row r="60" spans="1:17" ht="25.5" customHeight="1">
      <c r="A60"/>
      <c r="B60"/>
      <c r="G60"/>
      <c r="H60"/>
      <c r="M60"/>
      <c r="Q60"/>
    </row>
    <row r="61" spans="1:17" ht="25.5" customHeight="1">
      <c r="A61"/>
      <c r="B61"/>
      <c r="G61"/>
      <c r="H61"/>
      <c r="M61"/>
      <c r="Q61"/>
    </row>
    <row r="62" spans="1:17" ht="25.5" customHeight="1">
      <c r="A62"/>
      <c r="B62"/>
      <c r="G62"/>
      <c r="H62"/>
      <c r="M62"/>
      <c r="Q62"/>
    </row>
    <row r="63" spans="1:17" ht="25.5" customHeight="1">
      <c r="A63"/>
      <c r="B63"/>
      <c r="G63"/>
      <c r="H63"/>
      <c r="M63"/>
      <c r="Q63"/>
    </row>
    <row r="64" spans="1:17" ht="25.5" customHeight="1">
      <c r="A64"/>
      <c r="B64"/>
      <c r="G64"/>
      <c r="H64"/>
      <c r="M64"/>
      <c r="Q64"/>
    </row>
    <row r="65" spans="1:17" ht="25.5" customHeight="1">
      <c r="A65"/>
      <c r="B65"/>
      <c r="G65"/>
      <c r="H65"/>
      <c r="M65"/>
      <c r="Q65"/>
    </row>
    <row r="66" spans="1:17" ht="25.5" customHeight="1">
      <c r="A66"/>
      <c r="B66"/>
      <c r="G66"/>
      <c r="H66"/>
      <c r="M66"/>
      <c r="Q66"/>
    </row>
    <row r="67" spans="1:17" ht="25.5" customHeight="1">
      <c r="A67"/>
      <c r="B67"/>
      <c r="G67"/>
      <c r="H67"/>
      <c r="M67"/>
      <c r="Q67"/>
    </row>
    <row r="68" spans="1:17" ht="25.5" customHeight="1">
      <c r="A68"/>
      <c r="B68"/>
      <c r="G68"/>
      <c r="H68"/>
      <c r="M68"/>
      <c r="Q68"/>
    </row>
    <row r="69" spans="1:17" ht="25.5" customHeight="1">
      <c r="A69"/>
      <c r="B69"/>
      <c r="G69"/>
      <c r="H69"/>
      <c r="M69"/>
      <c r="Q69"/>
    </row>
    <row r="70" spans="1:17" ht="25.5" customHeight="1">
      <c r="A70"/>
      <c r="B70"/>
      <c r="G70"/>
      <c r="H70"/>
      <c r="M70"/>
      <c r="Q70"/>
    </row>
    <row r="71" spans="1:17" ht="25.5" customHeight="1">
      <c r="A71"/>
      <c r="B71"/>
      <c r="G71"/>
      <c r="H71"/>
      <c r="M71"/>
      <c r="Q71"/>
    </row>
    <row r="72" spans="1:17" ht="25.5" customHeight="1">
      <c r="A72"/>
      <c r="B72"/>
      <c r="G72"/>
      <c r="H72"/>
      <c r="M72"/>
      <c r="Q72"/>
    </row>
    <row r="73" spans="1:17" ht="25.5" customHeight="1">
      <c r="A73"/>
      <c r="B73"/>
      <c r="G73"/>
      <c r="H73"/>
      <c r="M73"/>
      <c r="Q73"/>
    </row>
    <row r="74" spans="1:17" ht="25.5" customHeight="1">
      <c r="A74"/>
      <c r="B74"/>
      <c r="G74"/>
      <c r="H74"/>
      <c r="M74"/>
      <c r="Q74"/>
    </row>
    <row r="75" spans="1:17" ht="25.5" customHeight="1">
      <c r="A75"/>
      <c r="B75"/>
      <c r="G75"/>
      <c r="H75"/>
      <c r="M75"/>
      <c r="Q75"/>
    </row>
    <row r="76" spans="1:17" ht="25.5" customHeight="1">
      <c r="A76"/>
      <c r="B76"/>
      <c r="G76"/>
      <c r="H76"/>
      <c r="M76"/>
      <c r="Q76"/>
    </row>
    <row r="77" spans="1:17" ht="25.5" customHeight="1">
      <c r="A77"/>
      <c r="B77"/>
      <c r="G77"/>
      <c r="H77"/>
      <c r="M77"/>
      <c r="Q77"/>
    </row>
    <row r="78" spans="1:17" ht="25.5" customHeight="1">
      <c r="A78"/>
      <c r="B78"/>
      <c r="G78"/>
      <c r="H78"/>
      <c r="M78"/>
      <c r="Q78"/>
    </row>
    <row r="79" spans="1:17" ht="25.5" customHeight="1">
      <c r="A79"/>
      <c r="B79"/>
      <c r="G79"/>
      <c r="H79"/>
      <c r="M79"/>
      <c r="Q79"/>
    </row>
    <row r="80" spans="1:17" ht="25.5" customHeight="1">
      <c r="A80"/>
      <c r="B80"/>
      <c r="G80"/>
      <c r="H80"/>
      <c r="M80"/>
      <c r="Q80"/>
    </row>
    <row r="81" spans="1:17" ht="25.5" customHeight="1">
      <c r="A81"/>
      <c r="B81"/>
      <c r="G81"/>
      <c r="H81"/>
      <c r="M81"/>
      <c r="Q81"/>
    </row>
    <row r="82" spans="1:17" ht="25.5" customHeight="1">
      <c r="A82"/>
      <c r="B82"/>
      <c r="G82"/>
      <c r="H82"/>
      <c r="M82"/>
      <c r="Q82"/>
    </row>
    <row r="83" spans="1:17" ht="25.5" customHeight="1">
      <c r="A83"/>
      <c r="B83"/>
      <c r="G83"/>
      <c r="H83"/>
      <c r="M83"/>
      <c r="Q83"/>
    </row>
    <row r="84" spans="1:17" ht="25.5" customHeight="1">
      <c r="A84"/>
      <c r="B84"/>
      <c r="G84"/>
      <c r="H84"/>
      <c r="M84"/>
      <c r="Q84"/>
    </row>
    <row r="85" spans="1:17" ht="25.5" customHeight="1">
      <c r="A85"/>
      <c r="B85"/>
      <c r="G85"/>
      <c r="H85"/>
      <c r="M85"/>
      <c r="Q85"/>
    </row>
    <row r="86" spans="1:17" ht="25.5" customHeight="1">
      <c r="A86"/>
      <c r="B86"/>
      <c r="G86"/>
      <c r="H86"/>
      <c r="M86"/>
      <c r="Q86"/>
    </row>
    <row r="87" spans="1:17" ht="25.5" customHeight="1">
      <c r="A87"/>
      <c r="B87"/>
      <c r="G87"/>
      <c r="H87"/>
      <c r="M87"/>
      <c r="Q87"/>
    </row>
    <row r="88" spans="1:17" ht="25.5" customHeight="1">
      <c r="A88"/>
      <c r="B88"/>
      <c r="G88"/>
      <c r="H88"/>
      <c r="M88"/>
      <c r="Q88"/>
    </row>
    <row r="89" spans="1:17" ht="25.5" customHeight="1">
      <c r="A89"/>
      <c r="B89"/>
      <c r="G89"/>
      <c r="H89"/>
      <c r="M89"/>
      <c r="Q89"/>
    </row>
    <row r="90" spans="1:17" ht="25.5" customHeight="1">
      <c r="A90"/>
      <c r="B90"/>
      <c r="G90"/>
      <c r="H90"/>
      <c r="M90"/>
      <c r="Q90"/>
    </row>
    <row r="91" spans="1:17" ht="25.5" customHeight="1">
      <c r="A91"/>
      <c r="B91"/>
      <c r="G91"/>
      <c r="H91"/>
      <c r="M91"/>
      <c r="Q91"/>
    </row>
    <row r="92" spans="1:17" ht="25.5" customHeight="1">
      <c r="A92"/>
      <c r="B92"/>
      <c r="G92"/>
      <c r="H92"/>
      <c r="M92"/>
      <c r="Q92"/>
    </row>
    <row r="93" spans="1:17" ht="25.5" customHeight="1">
      <c r="A93"/>
      <c r="B93"/>
      <c r="G93"/>
      <c r="H93"/>
      <c r="M93"/>
      <c r="Q93"/>
    </row>
    <row r="94" spans="1:17" ht="25.5" customHeight="1">
      <c r="A94"/>
      <c r="B94"/>
      <c r="G94"/>
      <c r="H94"/>
      <c r="M94"/>
      <c r="Q94"/>
    </row>
    <row r="95" spans="1:17" ht="25.5" customHeight="1">
      <c r="A95"/>
      <c r="B95"/>
      <c r="G95"/>
      <c r="H95"/>
      <c r="M95"/>
      <c r="Q95"/>
    </row>
    <row r="96" spans="1:17" ht="25.5" customHeight="1">
      <c r="A96"/>
      <c r="B96"/>
      <c r="G96"/>
      <c r="H96"/>
      <c r="M96"/>
      <c r="Q96"/>
    </row>
    <row r="97" spans="1:17" ht="25.5" customHeight="1">
      <c r="A97"/>
      <c r="B97"/>
      <c r="G97"/>
      <c r="H97"/>
      <c r="M97"/>
      <c r="Q97"/>
    </row>
    <row r="98" spans="1:17" ht="25.5" customHeight="1">
      <c r="A98"/>
      <c r="B98"/>
      <c r="G98"/>
      <c r="H98"/>
      <c r="M98"/>
      <c r="Q98"/>
    </row>
    <row r="99" spans="1:17" ht="25.5" customHeight="1">
      <c r="A99"/>
      <c r="B99"/>
      <c r="G99"/>
      <c r="H99"/>
      <c r="M99"/>
      <c r="Q99"/>
    </row>
    <row r="100" spans="1:17" ht="25.5" customHeight="1">
      <c r="A100"/>
      <c r="B100"/>
      <c r="G100"/>
      <c r="H100"/>
      <c r="M100"/>
      <c r="Q100"/>
    </row>
    <row r="101" spans="1:17" ht="25.5" customHeight="1">
      <c r="A101"/>
      <c r="B101"/>
      <c r="G101"/>
      <c r="H101"/>
      <c r="M101"/>
      <c r="Q101"/>
    </row>
    <row r="102" spans="1:17" ht="25.5" customHeight="1">
      <c r="A102"/>
      <c r="B102"/>
      <c r="G102"/>
      <c r="H102"/>
      <c r="M102"/>
      <c r="Q102"/>
    </row>
    <row r="103" spans="1:17" ht="25.5" customHeight="1">
      <c r="A103"/>
      <c r="B103"/>
      <c r="G103"/>
      <c r="H103"/>
      <c r="M103"/>
      <c r="Q103"/>
    </row>
    <row r="104" spans="1:17" ht="25.5" customHeight="1">
      <c r="A104"/>
      <c r="B104"/>
      <c r="G104"/>
      <c r="H104"/>
      <c r="M104"/>
      <c r="Q104"/>
    </row>
    <row r="105" spans="1:17" ht="25.5" customHeight="1">
      <c r="A105"/>
      <c r="B105"/>
      <c r="G105"/>
      <c r="H105"/>
      <c r="M105"/>
      <c r="Q105"/>
    </row>
    <row r="106" spans="1:17" ht="25.5" customHeight="1">
      <c r="A106"/>
      <c r="B106"/>
      <c r="G106"/>
      <c r="H106"/>
      <c r="M106"/>
      <c r="Q106"/>
    </row>
    <row r="107" spans="1:17" ht="25.5" customHeight="1">
      <c r="A107"/>
      <c r="B107"/>
      <c r="G107"/>
      <c r="H107"/>
      <c r="M107"/>
      <c r="Q107"/>
    </row>
    <row r="108" spans="1:17" ht="25.5" customHeight="1">
      <c r="A108"/>
      <c r="B108"/>
      <c r="G108"/>
      <c r="H108"/>
      <c r="M108"/>
      <c r="Q108"/>
    </row>
    <row r="109" spans="1:17" ht="25.5" customHeight="1">
      <c r="A109"/>
      <c r="B109"/>
      <c r="G109"/>
      <c r="H109"/>
      <c r="M109"/>
      <c r="Q109"/>
    </row>
    <row r="110" spans="1:17" ht="25.5" customHeight="1">
      <c r="A110"/>
      <c r="B110"/>
      <c r="G110"/>
      <c r="H110"/>
      <c r="M110"/>
      <c r="Q110"/>
    </row>
    <row r="111" spans="1:17" ht="25.5" customHeight="1">
      <c r="A111"/>
      <c r="B111"/>
      <c r="G111"/>
      <c r="H111"/>
      <c r="M111"/>
      <c r="Q111"/>
    </row>
    <row r="112" spans="1:17" ht="25.5" customHeight="1">
      <c r="A112"/>
      <c r="B112"/>
      <c r="G112"/>
      <c r="H112"/>
      <c r="M112"/>
      <c r="Q112"/>
    </row>
    <row r="113" spans="1:17" ht="25.5" customHeight="1">
      <c r="A113"/>
      <c r="B113"/>
      <c r="G113"/>
      <c r="H113"/>
      <c r="M113"/>
      <c r="Q113"/>
    </row>
    <row r="114" spans="1:17" ht="25.5" customHeight="1">
      <c r="A114"/>
      <c r="B114"/>
      <c r="G114"/>
      <c r="H114"/>
      <c r="M114"/>
      <c r="Q114"/>
    </row>
    <row r="115" spans="1:17" ht="25.5" customHeight="1">
      <c r="A115"/>
      <c r="B115"/>
      <c r="G115"/>
      <c r="H115"/>
      <c r="M115"/>
      <c r="Q115"/>
    </row>
    <row r="116" spans="1:17" ht="25.5" customHeight="1">
      <c r="A116"/>
      <c r="B116"/>
      <c r="G116"/>
      <c r="H116"/>
      <c r="M116"/>
      <c r="Q116"/>
    </row>
    <row r="117" spans="1:17" ht="25.5" customHeight="1">
      <c r="A117"/>
      <c r="B117"/>
      <c r="G117"/>
      <c r="H117"/>
      <c r="M117"/>
      <c r="Q117"/>
    </row>
    <row r="118" spans="1:17" ht="25.5" customHeight="1">
      <c r="A118"/>
      <c r="B118"/>
      <c r="G118"/>
      <c r="H118"/>
      <c r="M118"/>
      <c r="Q118"/>
    </row>
    <row r="119" spans="1:17" ht="25.5" customHeight="1">
      <c r="A119"/>
      <c r="B119"/>
      <c r="G119"/>
      <c r="H119"/>
      <c r="M119"/>
      <c r="Q119"/>
    </row>
    <row r="120" spans="1:17" ht="25.5" customHeight="1">
      <c r="A120"/>
      <c r="B120"/>
      <c r="G120"/>
      <c r="H120"/>
      <c r="M120"/>
      <c r="Q120"/>
    </row>
    <row r="121" spans="1:17" ht="25.5" customHeight="1">
      <c r="A121"/>
      <c r="B121"/>
      <c r="G121"/>
      <c r="H121"/>
      <c r="M121"/>
      <c r="Q121"/>
    </row>
    <row r="122" spans="1:17" ht="25.5" customHeight="1">
      <c r="A122"/>
      <c r="B122"/>
      <c r="G122"/>
      <c r="H122"/>
      <c r="M122"/>
      <c r="Q122"/>
    </row>
    <row r="123" spans="1:17" ht="25.5" customHeight="1">
      <c r="A123"/>
      <c r="B123"/>
      <c r="G123"/>
      <c r="H123"/>
      <c r="M123"/>
      <c r="Q123"/>
    </row>
    <row r="124" spans="1:17" ht="25.5" customHeight="1">
      <c r="A124"/>
      <c r="B124"/>
      <c r="G124"/>
      <c r="H124"/>
      <c r="M124"/>
      <c r="Q124"/>
    </row>
    <row r="125" spans="1:17" ht="25.5" customHeight="1">
      <c r="A125"/>
      <c r="B125"/>
      <c r="G125"/>
      <c r="H125"/>
      <c r="M125"/>
      <c r="Q125"/>
    </row>
    <row r="126" spans="1:17" ht="25.5" customHeight="1">
      <c r="A126"/>
      <c r="B126"/>
      <c r="G126"/>
      <c r="H126"/>
      <c r="M126"/>
      <c r="Q126"/>
    </row>
    <row r="127" spans="1:17" ht="25.5" customHeight="1">
      <c r="A127"/>
      <c r="B127"/>
      <c r="G127"/>
      <c r="H127"/>
      <c r="M127"/>
      <c r="Q127"/>
    </row>
    <row r="128" spans="1:17" ht="25.5" customHeight="1">
      <c r="A128"/>
      <c r="B128"/>
      <c r="G128"/>
      <c r="H128"/>
      <c r="M128"/>
      <c r="Q128"/>
    </row>
    <row r="129" spans="1:17" ht="25.5" customHeight="1">
      <c r="A129"/>
      <c r="B129"/>
      <c r="G129"/>
      <c r="H129"/>
      <c r="M129"/>
      <c r="Q129"/>
    </row>
    <row r="130" spans="1:17" ht="25.5" customHeight="1">
      <c r="A130"/>
      <c r="B130"/>
      <c r="G130"/>
      <c r="H130"/>
      <c r="M130"/>
      <c r="Q130"/>
    </row>
    <row r="131" spans="1:17" ht="25.5" customHeight="1">
      <c r="A131"/>
      <c r="B131"/>
      <c r="G131"/>
      <c r="H131"/>
      <c r="M131"/>
      <c r="Q131"/>
    </row>
    <row r="132" spans="1:17" ht="25.5" customHeight="1">
      <c r="A132"/>
      <c r="B132"/>
      <c r="G132"/>
      <c r="H132"/>
      <c r="M132"/>
      <c r="Q132"/>
    </row>
    <row r="133" spans="1:17" ht="25.5" customHeight="1">
      <c r="A133"/>
      <c r="B133"/>
      <c r="G133"/>
      <c r="H133"/>
      <c r="M133"/>
      <c r="Q133"/>
    </row>
    <row r="134" spans="1:17" ht="25.5" customHeight="1">
      <c r="A134"/>
      <c r="B134"/>
      <c r="G134"/>
      <c r="H134"/>
      <c r="M134"/>
      <c r="Q134"/>
    </row>
    <row r="135" spans="1:17" ht="25.5" customHeight="1">
      <c r="A135"/>
      <c r="B135"/>
      <c r="G135"/>
      <c r="H135"/>
      <c r="M135"/>
      <c r="Q135"/>
    </row>
    <row r="136" spans="1:17" ht="25.5" customHeight="1">
      <c r="A136"/>
      <c r="B136"/>
      <c r="G136"/>
      <c r="H136"/>
      <c r="M136"/>
      <c r="Q136"/>
    </row>
    <row r="137" spans="1:17" ht="25.5" customHeight="1">
      <c r="A137"/>
      <c r="B137"/>
      <c r="G137"/>
      <c r="H137"/>
      <c r="M137"/>
      <c r="Q137"/>
    </row>
    <row r="138" spans="1:17" ht="25.5" customHeight="1">
      <c r="A138"/>
      <c r="B138"/>
      <c r="G138"/>
      <c r="H138"/>
      <c r="M138"/>
      <c r="Q138"/>
    </row>
    <row r="139" spans="1:17" ht="25.5" customHeight="1">
      <c r="A139"/>
      <c r="B139"/>
      <c r="G139"/>
      <c r="H139"/>
      <c r="M139"/>
      <c r="Q139"/>
    </row>
    <row r="140" spans="1:17" ht="25.5" customHeight="1">
      <c r="A140"/>
      <c r="B140"/>
      <c r="G140"/>
      <c r="H140"/>
      <c r="M140"/>
      <c r="Q140"/>
    </row>
    <row r="141" spans="1:17" ht="25.5" customHeight="1">
      <c r="A141"/>
      <c r="B141"/>
      <c r="G141"/>
      <c r="H141"/>
      <c r="M141"/>
      <c r="Q141"/>
    </row>
    <row r="142" spans="1:17" ht="25.5" customHeight="1">
      <c r="A142"/>
      <c r="B142"/>
      <c r="G142"/>
      <c r="H142"/>
      <c r="M142"/>
      <c r="Q142"/>
    </row>
    <row r="143" spans="1:17" ht="25.5" customHeight="1">
      <c r="A143"/>
      <c r="B143"/>
      <c r="G143"/>
      <c r="H143"/>
      <c r="M143"/>
      <c r="Q143"/>
    </row>
    <row r="144" spans="1:17" ht="25.5" customHeight="1">
      <c r="A144"/>
      <c r="B144"/>
      <c r="G144"/>
      <c r="H144"/>
      <c r="M144"/>
      <c r="Q144"/>
    </row>
    <row r="145" spans="1:17" ht="25.5" customHeight="1">
      <c r="A145"/>
      <c r="B145"/>
      <c r="G145"/>
      <c r="H145"/>
      <c r="M145"/>
      <c r="Q145"/>
    </row>
    <row r="146" spans="1:17" ht="25.5" customHeight="1">
      <c r="A146"/>
      <c r="B146"/>
      <c r="G146"/>
      <c r="H146"/>
      <c r="M146"/>
      <c r="Q146"/>
    </row>
    <row r="147" spans="1:17" ht="25.5" customHeight="1">
      <c r="A147"/>
      <c r="B147"/>
      <c r="G147"/>
      <c r="H147"/>
      <c r="M147"/>
      <c r="Q147"/>
    </row>
    <row r="148" spans="1:17" ht="25.5" customHeight="1">
      <c r="A148"/>
      <c r="B148"/>
      <c r="G148"/>
      <c r="H148"/>
      <c r="M148"/>
      <c r="Q148"/>
    </row>
    <row r="149" spans="1:17" ht="25.5" customHeight="1">
      <c r="A149"/>
      <c r="B149"/>
      <c r="G149"/>
      <c r="H149"/>
      <c r="M149"/>
      <c r="Q149"/>
    </row>
    <row r="150" spans="1:17" ht="25.5" customHeight="1">
      <c r="A150"/>
      <c r="B150"/>
      <c r="G150"/>
      <c r="H150"/>
      <c r="M150"/>
      <c r="Q150"/>
    </row>
    <row r="151" spans="1:17" ht="25.5" customHeight="1">
      <c r="A151"/>
      <c r="B151"/>
      <c r="G151"/>
      <c r="H151"/>
      <c r="M151"/>
      <c r="Q151"/>
    </row>
    <row r="152" spans="1:17" ht="25.5" customHeight="1">
      <c r="A152"/>
      <c r="B152"/>
      <c r="G152"/>
      <c r="H152"/>
      <c r="M152"/>
      <c r="Q152"/>
    </row>
    <row r="153" spans="1:17" ht="25.5" customHeight="1">
      <c r="A153"/>
      <c r="B153"/>
      <c r="G153"/>
      <c r="H153"/>
      <c r="M153"/>
      <c r="Q153"/>
    </row>
    <row r="154" spans="1:17" ht="25.5" customHeight="1">
      <c r="A154"/>
      <c r="B154"/>
      <c r="G154"/>
      <c r="H154"/>
      <c r="M154"/>
      <c r="Q154"/>
    </row>
    <row r="155" spans="1:17" ht="25.5" customHeight="1">
      <c r="A155"/>
      <c r="B155"/>
      <c r="G155"/>
      <c r="H155"/>
      <c r="M155"/>
      <c r="Q155"/>
    </row>
    <row r="156" spans="1:17" ht="25.5" customHeight="1">
      <c r="A156"/>
      <c r="B156"/>
      <c r="G156"/>
      <c r="H156"/>
      <c r="M156"/>
      <c r="Q156"/>
    </row>
    <row r="157" spans="1:17" ht="25.5" customHeight="1">
      <c r="A157"/>
      <c r="B157"/>
      <c r="G157"/>
      <c r="H157"/>
      <c r="M157"/>
      <c r="Q157"/>
    </row>
    <row r="158" spans="1:17" ht="25.5" customHeight="1">
      <c r="A158"/>
      <c r="B158"/>
      <c r="G158"/>
      <c r="H158"/>
      <c r="M158"/>
      <c r="Q158"/>
    </row>
    <row r="159" spans="1:17" ht="25.5" customHeight="1">
      <c r="A159"/>
      <c r="B159"/>
      <c r="G159"/>
      <c r="H159"/>
      <c r="M159"/>
      <c r="Q159"/>
    </row>
    <row r="160" spans="1:17" ht="25.5" customHeight="1">
      <c r="A160"/>
      <c r="B160"/>
      <c r="G160"/>
      <c r="H160"/>
      <c r="M160"/>
      <c r="Q160"/>
    </row>
    <row r="161" spans="1:17" ht="25.5" customHeight="1">
      <c r="A161"/>
      <c r="B161"/>
      <c r="G161"/>
      <c r="H161"/>
      <c r="M161"/>
      <c r="Q161"/>
    </row>
    <row r="162" spans="1:17" ht="25.5" customHeight="1">
      <c r="A162"/>
      <c r="B162"/>
      <c r="G162"/>
      <c r="H162"/>
      <c r="M162"/>
      <c r="Q162"/>
    </row>
    <row r="163" spans="1:17" ht="25.5" customHeight="1">
      <c r="A163"/>
      <c r="B163"/>
      <c r="G163"/>
      <c r="H163"/>
      <c r="M163"/>
      <c r="Q163"/>
    </row>
    <row r="164" spans="1:17" ht="25.5" customHeight="1">
      <c r="A164"/>
      <c r="B164"/>
      <c r="G164"/>
      <c r="H164"/>
      <c r="M164"/>
      <c r="Q164"/>
    </row>
    <row r="165" spans="1:17" ht="25.5" customHeight="1">
      <c r="A165"/>
      <c r="B165"/>
      <c r="G165"/>
      <c r="H165"/>
      <c r="M165"/>
      <c r="Q165"/>
    </row>
    <row r="166" spans="1:17" ht="25.5" customHeight="1">
      <c r="A166"/>
      <c r="B166"/>
      <c r="G166"/>
      <c r="H166"/>
      <c r="M166"/>
      <c r="Q166"/>
    </row>
    <row r="167" spans="1:17" ht="25.5" customHeight="1">
      <c r="A167"/>
      <c r="B167"/>
      <c r="G167"/>
      <c r="H167"/>
      <c r="M167"/>
      <c r="Q167"/>
    </row>
    <row r="168" spans="1:17" ht="25.5" customHeight="1">
      <c r="A168"/>
      <c r="B168"/>
      <c r="G168"/>
      <c r="H168"/>
      <c r="M168"/>
      <c r="Q168"/>
    </row>
    <row r="169" spans="1:17" ht="25.5" customHeight="1">
      <c r="A169"/>
      <c r="B169"/>
      <c r="G169"/>
      <c r="H169"/>
      <c r="M169"/>
      <c r="Q169"/>
    </row>
    <row r="170" spans="1:17" ht="25.5" customHeight="1">
      <c r="A170"/>
      <c r="B170"/>
      <c r="G170"/>
      <c r="H170"/>
      <c r="M170"/>
      <c r="Q170"/>
    </row>
    <row r="171" spans="1:17" ht="25.5" customHeight="1">
      <c r="A171"/>
      <c r="B171"/>
      <c r="G171"/>
      <c r="H171"/>
      <c r="M171"/>
      <c r="Q171"/>
    </row>
    <row r="172" spans="1:17" ht="25.5" customHeight="1">
      <c r="A172"/>
      <c r="B172"/>
      <c r="G172"/>
      <c r="H172"/>
      <c r="M172"/>
      <c r="Q172"/>
    </row>
    <row r="173" spans="1:17" ht="25.5" customHeight="1">
      <c r="A173"/>
      <c r="B173"/>
      <c r="G173"/>
      <c r="H173"/>
      <c r="M173"/>
      <c r="Q173"/>
    </row>
    <row r="174" spans="1:17" ht="25.5" customHeight="1">
      <c r="A174"/>
      <c r="B174"/>
      <c r="G174"/>
      <c r="H174"/>
      <c r="M174"/>
      <c r="Q174"/>
    </row>
    <row r="175" spans="1:17" ht="25.5" customHeight="1">
      <c r="A175"/>
      <c r="B175"/>
      <c r="G175"/>
      <c r="H175"/>
      <c r="M175"/>
      <c r="Q175"/>
    </row>
    <row r="176" spans="1:17" ht="25.5" customHeight="1">
      <c r="A176"/>
      <c r="B176"/>
      <c r="G176"/>
      <c r="H176"/>
      <c r="M176"/>
      <c r="Q176"/>
    </row>
    <row r="177" spans="1:17" ht="25.5" customHeight="1">
      <c r="A177"/>
      <c r="B177"/>
      <c r="G177"/>
      <c r="H177"/>
      <c r="M177"/>
      <c r="Q177"/>
    </row>
    <row r="178" spans="1:17" ht="25.5" customHeight="1">
      <c r="A178"/>
      <c r="B178"/>
      <c r="G178"/>
      <c r="H178"/>
      <c r="M178"/>
      <c r="Q178"/>
    </row>
    <row r="179" spans="1:17" ht="25.5" customHeight="1">
      <c r="A179"/>
      <c r="B179"/>
      <c r="G179"/>
      <c r="H179"/>
      <c r="M179"/>
      <c r="Q179"/>
    </row>
    <row r="180" spans="1:17" ht="25.5" customHeight="1">
      <c r="A180"/>
      <c r="B180"/>
      <c r="G180"/>
      <c r="H180"/>
      <c r="M180"/>
      <c r="Q180"/>
    </row>
    <row r="181" spans="1:17" ht="25.5" customHeight="1">
      <c r="A181"/>
      <c r="B181"/>
      <c r="G181"/>
      <c r="H181"/>
      <c r="M181"/>
      <c r="Q181"/>
    </row>
    <row r="182" spans="1:17" ht="25.5" customHeight="1">
      <c r="A182"/>
      <c r="B182"/>
      <c r="G182"/>
      <c r="H182"/>
      <c r="M182"/>
      <c r="Q182"/>
    </row>
    <row r="183" spans="1:17" ht="25.5" customHeight="1">
      <c r="A183"/>
      <c r="B183"/>
      <c r="G183"/>
      <c r="H183"/>
      <c r="M183"/>
      <c r="Q183"/>
    </row>
    <row r="184" spans="1:17" ht="25.5" customHeight="1">
      <c r="A184"/>
      <c r="B184"/>
      <c r="G184"/>
      <c r="H184"/>
      <c r="M184"/>
      <c r="Q184"/>
    </row>
    <row r="185" spans="1:17" ht="25.5" customHeight="1">
      <c r="A185"/>
      <c r="B185"/>
      <c r="G185"/>
      <c r="H185"/>
      <c r="M185"/>
      <c r="Q185"/>
    </row>
    <row r="186" spans="1:17" ht="25.5" customHeight="1">
      <c r="A186"/>
      <c r="B186"/>
      <c r="G186"/>
      <c r="H186"/>
      <c r="M186"/>
      <c r="Q186"/>
    </row>
    <row r="187" spans="1:17" ht="25.5" customHeight="1">
      <c r="A187"/>
      <c r="B187"/>
      <c r="G187"/>
      <c r="H187"/>
      <c r="M187"/>
      <c r="Q187"/>
    </row>
    <row r="188" spans="1:17" ht="25.5" customHeight="1">
      <c r="A188"/>
      <c r="B188"/>
      <c r="G188"/>
      <c r="H188"/>
      <c r="M188"/>
      <c r="Q188"/>
    </row>
    <row r="189" spans="1:17" ht="25.5" customHeight="1">
      <c r="A189"/>
      <c r="B189"/>
      <c r="G189"/>
      <c r="H189"/>
      <c r="M189"/>
      <c r="Q189"/>
    </row>
    <row r="190" spans="1:17" ht="25.5" customHeight="1">
      <c r="A190"/>
      <c r="B190"/>
      <c r="G190"/>
      <c r="H190"/>
      <c r="M190"/>
      <c r="Q190"/>
    </row>
    <row r="191" spans="1:17" ht="25.5" customHeight="1">
      <c r="A191"/>
      <c r="B191"/>
      <c r="G191"/>
      <c r="H191"/>
      <c r="M191"/>
      <c r="Q191"/>
    </row>
    <row r="192" spans="1:17" ht="25.5" customHeight="1">
      <c r="A192"/>
      <c r="B192"/>
      <c r="G192"/>
      <c r="H192"/>
      <c r="M192"/>
      <c r="Q192"/>
    </row>
    <row r="193" spans="1:17" ht="25.5" customHeight="1">
      <c r="A193"/>
      <c r="B193"/>
      <c r="G193"/>
      <c r="H193"/>
      <c r="M193"/>
      <c r="Q193"/>
    </row>
    <row r="194" spans="1:17" ht="25.5" customHeight="1">
      <c r="A194"/>
      <c r="B194"/>
      <c r="G194"/>
      <c r="H194"/>
      <c r="M194"/>
      <c r="Q194"/>
    </row>
    <row r="195" spans="1:17" ht="25.5" customHeight="1">
      <c r="A195"/>
      <c r="B195"/>
      <c r="G195"/>
      <c r="H195"/>
      <c r="M195"/>
      <c r="Q195"/>
    </row>
    <row r="196" spans="1:17" ht="25.5" customHeight="1">
      <c r="A196"/>
      <c r="B196"/>
      <c r="G196"/>
      <c r="H196"/>
      <c r="M196"/>
      <c r="Q196"/>
    </row>
    <row r="197" spans="1:17" ht="25.5" customHeight="1">
      <c r="A197"/>
      <c r="B197"/>
      <c r="G197"/>
      <c r="H197"/>
      <c r="M197"/>
      <c r="Q197"/>
    </row>
    <row r="198" spans="1:17" ht="25.5" customHeight="1">
      <c r="A198"/>
      <c r="B198"/>
      <c r="G198"/>
      <c r="H198"/>
      <c r="M198"/>
      <c r="Q198"/>
    </row>
    <row r="199" spans="1:17" ht="25.5" customHeight="1">
      <c r="A199"/>
      <c r="B199"/>
      <c r="G199"/>
      <c r="H199"/>
      <c r="M199"/>
      <c r="Q199"/>
    </row>
    <row r="200" spans="1:17" ht="25.5" customHeight="1">
      <c r="A200"/>
      <c r="B200"/>
      <c r="G200"/>
      <c r="H200"/>
      <c r="M200"/>
      <c r="Q200"/>
    </row>
    <row r="201" spans="1:17" ht="25.5" customHeight="1">
      <c r="A201"/>
      <c r="B201"/>
      <c r="G201"/>
      <c r="H201"/>
      <c r="M201"/>
      <c r="Q201"/>
    </row>
    <row r="202" spans="1:17" ht="25.5" customHeight="1">
      <c r="A202"/>
      <c r="B202"/>
      <c r="G202"/>
      <c r="H202"/>
      <c r="M202"/>
      <c r="Q202"/>
    </row>
    <row r="203" spans="1:17" ht="25.5" customHeight="1">
      <c r="A203"/>
      <c r="B203"/>
      <c r="G203"/>
      <c r="H203"/>
      <c r="M203"/>
      <c r="Q203"/>
    </row>
    <row r="204" spans="1:17" ht="25.5" customHeight="1">
      <c r="A204"/>
      <c r="B204"/>
      <c r="G204"/>
      <c r="H204"/>
      <c r="M204"/>
      <c r="Q204"/>
    </row>
    <row r="205" spans="1:17" ht="25.5" customHeight="1">
      <c r="A205"/>
      <c r="B205"/>
      <c r="G205"/>
      <c r="H205"/>
      <c r="M205"/>
      <c r="Q205"/>
    </row>
    <row r="206" spans="1:17" ht="25.5" customHeight="1">
      <c r="A206"/>
      <c r="B206"/>
      <c r="G206"/>
      <c r="H206"/>
      <c r="M206"/>
      <c r="Q206"/>
    </row>
    <row r="207" spans="1:17" ht="25.5" customHeight="1">
      <c r="A207"/>
      <c r="B207"/>
      <c r="G207"/>
      <c r="H207"/>
      <c r="M207"/>
      <c r="Q207"/>
    </row>
    <row r="208" spans="1:17" ht="25.5" customHeight="1">
      <c r="A208"/>
      <c r="B208"/>
      <c r="G208"/>
      <c r="H208"/>
      <c r="M208"/>
      <c r="Q208"/>
    </row>
    <row r="209" spans="1:17" ht="25.5" customHeight="1">
      <c r="A209"/>
      <c r="B209"/>
      <c r="G209"/>
      <c r="H209"/>
      <c r="M209"/>
      <c r="Q209"/>
    </row>
    <row r="210" spans="1:17" ht="25.5" customHeight="1">
      <c r="A210"/>
      <c r="B210"/>
      <c r="G210"/>
      <c r="H210"/>
      <c r="M210"/>
      <c r="Q210"/>
    </row>
    <row r="211" spans="1:17" ht="25.5" customHeight="1">
      <c r="A211"/>
      <c r="B211"/>
      <c r="G211"/>
      <c r="H211"/>
      <c r="M211"/>
      <c r="Q211"/>
    </row>
    <row r="212" spans="1:17" ht="25.5" customHeight="1">
      <c r="A212"/>
      <c r="B212"/>
      <c r="G212"/>
      <c r="H212"/>
      <c r="M212"/>
      <c r="Q212"/>
    </row>
    <row r="213" spans="1:17" ht="25.5" customHeight="1">
      <c r="A213"/>
      <c r="B213"/>
      <c r="G213"/>
      <c r="H213"/>
      <c r="M213"/>
      <c r="Q213"/>
    </row>
    <row r="214" spans="1:17" ht="25.5" customHeight="1">
      <c r="A214"/>
      <c r="B214"/>
      <c r="G214"/>
      <c r="H214"/>
      <c r="M214"/>
      <c r="Q214"/>
    </row>
    <row r="215" spans="1:17" ht="25.5" customHeight="1">
      <c r="A215"/>
      <c r="B215"/>
      <c r="G215"/>
      <c r="H215"/>
      <c r="M215"/>
      <c r="Q215"/>
    </row>
    <row r="216" spans="1:17" ht="25.5" customHeight="1">
      <c r="A216"/>
      <c r="B216"/>
      <c r="G216"/>
      <c r="H216"/>
      <c r="M216"/>
      <c r="Q216"/>
    </row>
    <row r="217" spans="1:17" ht="25.5" customHeight="1">
      <c r="A217"/>
      <c r="B217"/>
      <c r="G217"/>
      <c r="H217"/>
      <c r="M217"/>
      <c r="Q217"/>
    </row>
    <row r="218" spans="1:17" ht="25.5" customHeight="1">
      <c r="A218"/>
      <c r="B218"/>
      <c r="G218"/>
      <c r="H218"/>
      <c r="M218"/>
      <c r="Q218"/>
    </row>
    <row r="219" spans="1:17" ht="25.5" customHeight="1">
      <c r="A219"/>
      <c r="B219"/>
      <c r="G219"/>
      <c r="H219"/>
      <c r="M219"/>
      <c r="Q219"/>
    </row>
    <row r="220" spans="1:17" ht="25.5" customHeight="1">
      <c r="A220"/>
      <c r="B220"/>
      <c r="G220"/>
      <c r="H220"/>
      <c r="M220"/>
      <c r="Q220"/>
    </row>
    <row r="221" spans="1:17" ht="25.5" customHeight="1">
      <c r="A221"/>
      <c r="B221"/>
      <c r="G221"/>
      <c r="H221"/>
      <c r="M221"/>
      <c r="Q221"/>
    </row>
    <row r="222" spans="1:17" ht="25.5" customHeight="1">
      <c r="A222"/>
      <c r="B222"/>
      <c r="G222"/>
      <c r="H222"/>
      <c r="M222"/>
      <c r="Q222"/>
    </row>
    <row r="223" spans="1:17" ht="25.5" customHeight="1">
      <c r="A223"/>
      <c r="B223"/>
      <c r="G223"/>
      <c r="H223"/>
      <c r="M223"/>
      <c r="Q223"/>
    </row>
    <row r="224" spans="1:17" ht="25.5" customHeight="1">
      <c r="A224"/>
      <c r="B224"/>
      <c r="G224"/>
      <c r="H224"/>
      <c r="M224"/>
      <c r="Q224"/>
    </row>
    <row r="225" spans="1:17" ht="25.5" customHeight="1">
      <c r="A225"/>
      <c r="B225"/>
      <c r="G225"/>
      <c r="H225"/>
      <c r="M225"/>
      <c r="Q225"/>
    </row>
    <row r="226" spans="1:17" ht="25.5" customHeight="1">
      <c r="A226"/>
      <c r="B226"/>
      <c r="G226"/>
      <c r="H226"/>
      <c r="M226"/>
      <c r="Q226"/>
    </row>
    <row r="227" spans="1:17" ht="25.5" customHeight="1">
      <c r="A227"/>
      <c r="B227"/>
      <c r="G227"/>
      <c r="H227"/>
      <c r="M227"/>
      <c r="Q227"/>
    </row>
    <row r="228" spans="1:17" ht="25.5" customHeight="1">
      <c r="A228"/>
      <c r="B228"/>
      <c r="G228"/>
      <c r="H228"/>
      <c r="M228"/>
      <c r="Q228"/>
    </row>
    <row r="229" spans="1:17" ht="25.5" customHeight="1">
      <c r="A229"/>
      <c r="B229"/>
      <c r="G229"/>
      <c r="H229"/>
      <c r="M229"/>
      <c r="Q229"/>
    </row>
    <row r="230" spans="1:17" ht="25.5" customHeight="1">
      <c r="A230"/>
      <c r="B230"/>
      <c r="G230"/>
      <c r="H230"/>
      <c r="M230"/>
      <c r="Q230"/>
    </row>
    <row r="231" spans="1:17" ht="25.5" customHeight="1">
      <c r="A231"/>
      <c r="B231"/>
      <c r="G231"/>
      <c r="H231"/>
      <c r="M231"/>
      <c r="Q231"/>
    </row>
    <row r="232" spans="1:17" ht="25.5" customHeight="1">
      <c r="A232"/>
      <c r="B232"/>
      <c r="G232"/>
      <c r="H232"/>
      <c r="M232"/>
      <c r="Q232"/>
    </row>
    <row r="233" spans="1:17" ht="25.5" customHeight="1">
      <c r="A233"/>
      <c r="B233"/>
      <c r="G233"/>
      <c r="H233"/>
      <c r="M233"/>
      <c r="Q233"/>
    </row>
    <row r="234" spans="1:17" ht="25.5" customHeight="1">
      <c r="A234"/>
      <c r="B234"/>
      <c r="G234"/>
      <c r="H234"/>
      <c r="M234"/>
      <c r="Q234"/>
    </row>
    <row r="235" spans="1:17" ht="25.5" customHeight="1">
      <c r="A235"/>
      <c r="B235"/>
      <c r="G235"/>
      <c r="H235"/>
      <c r="M235"/>
      <c r="Q235"/>
    </row>
    <row r="236" spans="1:17" ht="25.5" customHeight="1">
      <c r="A236"/>
      <c r="B236"/>
      <c r="G236"/>
      <c r="H236"/>
      <c r="M236"/>
      <c r="Q236"/>
    </row>
    <row r="237" spans="1:17" ht="25.5" customHeight="1">
      <c r="A237"/>
      <c r="B237"/>
      <c r="G237"/>
      <c r="H237"/>
      <c r="M237"/>
      <c r="Q237"/>
    </row>
    <row r="238" spans="1:17" ht="25.5" customHeight="1">
      <c r="A238"/>
      <c r="B238"/>
      <c r="G238"/>
      <c r="H238"/>
      <c r="M238"/>
      <c r="Q238"/>
    </row>
    <row r="239" spans="1:17" ht="25.5" customHeight="1">
      <c r="A239"/>
      <c r="B239"/>
      <c r="G239"/>
      <c r="H239"/>
      <c r="M239"/>
      <c r="Q239"/>
    </row>
    <row r="240" spans="1:17" ht="25.5" customHeight="1">
      <c r="A240"/>
      <c r="B240"/>
      <c r="G240"/>
      <c r="H240"/>
      <c r="M240"/>
      <c r="Q240"/>
    </row>
    <row r="241" spans="1:17" ht="25.5" customHeight="1">
      <c r="A241"/>
      <c r="B241"/>
      <c r="G241"/>
      <c r="H241"/>
      <c r="M241"/>
      <c r="Q241"/>
    </row>
    <row r="242" spans="1:17" ht="25.5" customHeight="1">
      <c r="A242"/>
      <c r="B242"/>
      <c r="G242"/>
      <c r="H242"/>
      <c r="M242"/>
      <c r="Q242"/>
    </row>
    <row r="243" spans="1:17" ht="25.5" customHeight="1">
      <c r="A243"/>
      <c r="B243"/>
      <c r="G243"/>
      <c r="H243"/>
      <c r="M243"/>
      <c r="Q243"/>
    </row>
    <row r="244" spans="1:17" ht="25.5" customHeight="1">
      <c r="A244"/>
      <c r="B244"/>
      <c r="G244"/>
      <c r="H244"/>
      <c r="M244"/>
      <c r="Q244"/>
    </row>
    <row r="245" spans="1:17" ht="25.5" customHeight="1">
      <c r="A245"/>
      <c r="B245"/>
      <c r="G245"/>
      <c r="H245"/>
      <c r="M245"/>
      <c r="Q245"/>
    </row>
    <row r="246" spans="1:17" ht="25.5" customHeight="1">
      <c r="A246"/>
      <c r="B246"/>
      <c r="G246"/>
      <c r="H246"/>
      <c r="M246"/>
      <c r="Q246"/>
    </row>
    <row r="247" spans="1:17" ht="25.5" customHeight="1">
      <c r="A247"/>
      <c r="B247"/>
      <c r="G247"/>
      <c r="H247"/>
      <c r="M247"/>
      <c r="Q247"/>
    </row>
    <row r="248" spans="1:17" ht="25.5" customHeight="1">
      <c r="A248"/>
      <c r="B248"/>
      <c r="G248"/>
      <c r="H248"/>
      <c r="M248"/>
      <c r="Q248"/>
    </row>
    <row r="249" spans="1:17" ht="25.5" customHeight="1">
      <c r="A249"/>
      <c r="B249"/>
      <c r="G249"/>
      <c r="H249"/>
      <c r="M249"/>
      <c r="Q249"/>
    </row>
    <row r="250" spans="1:17" ht="25.5" customHeight="1">
      <c r="A250"/>
      <c r="B250"/>
      <c r="G250"/>
      <c r="H250"/>
      <c r="M250"/>
      <c r="Q250"/>
    </row>
    <row r="251" spans="1:17" ht="25.5" customHeight="1">
      <c r="A251"/>
      <c r="B251"/>
      <c r="G251"/>
      <c r="H251"/>
      <c r="M251"/>
      <c r="Q251"/>
    </row>
    <row r="252" spans="1:17" ht="25.5" customHeight="1">
      <c r="A252"/>
      <c r="B252"/>
      <c r="G252"/>
      <c r="H252"/>
      <c r="M252"/>
      <c r="Q252"/>
    </row>
    <row r="253" spans="1:17" ht="25.5" customHeight="1">
      <c r="A253"/>
      <c r="B253"/>
      <c r="G253"/>
      <c r="H253"/>
      <c r="M253"/>
      <c r="Q253"/>
    </row>
    <row r="254" spans="1:17" ht="25.5" customHeight="1">
      <c r="A254"/>
      <c r="B254"/>
      <c r="G254"/>
      <c r="H254"/>
      <c r="M254"/>
      <c r="Q254"/>
    </row>
    <row r="255" spans="1:17" ht="25.5" customHeight="1">
      <c r="A255"/>
      <c r="B255"/>
      <c r="G255"/>
      <c r="H255"/>
      <c r="M255"/>
      <c r="Q255"/>
    </row>
    <row r="256" spans="1:17" ht="25.5" customHeight="1">
      <c r="A256"/>
      <c r="B256"/>
      <c r="G256"/>
      <c r="H256"/>
      <c r="M256"/>
      <c r="Q256"/>
    </row>
    <row r="257" spans="1:17" ht="25.5" customHeight="1">
      <c r="A257"/>
      <c r="B257"/>
      <c r="G257"/>
      <c r="H257"/>
      <c r="M257"/>
      <c r="Q257"/>
    </row>
    <row r="258" spans="1:17" ht="25.5" customHeight="1">
      <c r="A258"/>
      <c r="B258"/>
      <c r="G258"/>
      <c r="H258"/>
      <c r="M258"/>
      <c r="Q258"/>
    </row>
    <row r="259" spans="1:17" ht="25.5" customHeight="1">
      <c r="A259"/>
      <c r="B259"/>
      <c r="G259"/>
      <c r="H259"/>
      <c r="M259"/>
      <c r="Q259"/>
    </row>
    <row r="260" spans="1:17" ht="25.5" customHeight="1">
      <c r="A260"/>
      <c r="B260"/>
      <c r="G260"/>
      <c r="H260"/>
      <c r="M260"/>
      <c r="Q260"/>
    </row>
    <row r="261" spans="1:17" ht="25.5" customHeight="1">
      <c r="A261"/>
      <c r="B261"/>
      <c r="G261"/>
      <c r="H261"/>
      <c r="M261"/>
      <c r="Q261"/>
    </row>
    <row r="262" spans="1:17" ht="25.5" customHeight="1">
      <c r="A262"/>
      <c r="B262"/>
      <c r="G262"/>
      <c r="H262"/>
      <c r="M262"/>
      <c r="Q262"/>
    </row>
    <row r="263" spans="1:17" ht="25.5" customHeight="1">
      <c r="A263"/>
      <c r="B263"/>
      <c r="G263"/>
      <c r="H263"/>
      <c r="M263"/>
      <c r="Q263"/>
    </row>
    <row r="264" spans="1:17" ht="25.5" customHeight="1">
      <c r="A264"/>
      <c r="B264"/>
      <c r="G264"/>
      <c r="H264"/>
      <c r="M264"/>
      <c r="Q264"/>
    </row>
    <row r="265" spans="1:17" ht="25.5" customHeight="1">
      <c r="A265"/>
      <c r="B265"/>
      <c r="G265"/>
      <c r="H265"/>
      <c r="M265"/>
      <c r="Q265"/>
    </row>
    <row r="266" spans="1:17" ht="25.5" customHeight="1">
      <c r="A266"/>
      <c r="B266"/>
      <c r="G266"/>
      <c r="H266"/>
      <c r="M266"/>
      <c r="Q266"/>
    </row>
    <row r="267" spans="1:17" ht="25.5" customHeight="1">
      <c r="A267"/>
      <c r="B267"/>
      <c r="G267"/>
      <c r="H267"/>
      <c r="M267"/>
      <c r="Q267"/>
    </row>
    <row r="268" spans="1:17" ht="25.5" customHeight="1">
      <c r="A268"/>
      <c r="B268"/>
      <c r="G268"/>
      <c r="H268"/>
      <c r="M268"/>
      <c r="Q268"/>
    </row>
    <row r="269" spans="1:17" ht="25.5" customHeight="1">
      <c r="A269"/>
      <c r="B269"/>
      <c r="G269"/>
      <c r="H269"/>
      <c r="M269"/>
      <c r="Q269"/>
    </row>
    <row r="270" spans="1:17" ht="25.5" customHeight="1">
      <c r="A270"/>
      <c r="B270"/>
      <c r="G270"/>
      <c r="H270"/>
      <c r="M270"/>
      <c r="Q270"/>
    </row>
    <row r="271" spans="1:17" ht="25.5" customHeight="1">
      <c r="A271"/>
      <c r="B271"/>
      <c r="G271"/>
      <c r="H271"/>
      <c r="M271"/>
      <c r="Q271"/>
    </row>
    <row r="272" spans="1:17" ht="25.5" customHeight="1">
      <c r="A272"/>
      <c r="B272"/>
      <c r="G272"/>
      <c r="H272"/>
      <c r="M272"/>
      <c r="Q272"/>
    </row>
    <row r="273" spans="1:17" ht="25.5" customHeight="1">
      <c r="A273"/>
      <c r="B273"/>
      <c r="G273"/>
      <c r="H273"/>
      <c r="M273"/>
      <c r="Q273"/>
    </row>
    <row r="274" spans="1:17" ht="25.5" customHeight="1">
      <c r="A274"/>
      <c r="B274"/>
      <c r="G274"/>
      <c r="H274"/>
      <c r="M274"/>
      <c r="Q274"/>
    </row>
    <row r="275" spans="1:17" ht="25.5" customHeight="1">
      <c r="A275"/>
      <c r="B275"/>
      <c r="G275"/>
      <c r="H275"/>
      <c r="M275"/>
      <c r="Q275"/>
    </row>
    <row r="276" spans="1:17" ht="25.5" customHeight="1">
      <c r="A276"/>
      <c r="B276"/>
      <c r="G276"/>
      <c r="H276"/>
      <c r="M276"/>
      <c r="Q276"/>
    </row>
    <row r="277" spans="1:17" ht="25.5" customHeight="1">
      <c r="A277"/>
      <c r="B277"/>
      <c r="G277"/>
      <c r="H277"/>
      <c r="M277"/>
      <c r="Q277"/>
    </row>
    <row r="278" spans="1:17" ht="25.5" customHeight="1">
      <c r="A278"/>
      <c r="B278"/>
      <c r="G278"/>
      <c r="H278"/>
      <c r="M278"/>
      <c r="Q278"/>
    </row>
    <row r="279" spans="1:17" ht="25.5" customHeight="1">
      <c r="A279"/>
      <c r="B279"/>
      <c r="G279"/>
      <c r="H279"/>
      <c r="M279"/>
      <c r="Q279"/>
    </row>
    <row r="280" spans="1:17" ht="25.5" customHeight="1">
      <c r="A280"/>
      <c r="B280"/>
      <c r="G280"/>
      <c r="H280"/>
      <c r="M280"/>
      <c r="Q280"/>
    </row>
    <row r="281" spans="1:17" ht="25.5" customHeight="1">
      <c r="A281"/>
      <c r="B281"/>
      <c r="G281"/>
      <c r="H281"/>
      <c r="M281"/>
      <c r="Q281"/>
    </row>
    <row r="282" spans="1:17" ht="25.5" customHeight="1">
      <c r="A282"/>
      <c r="B282"/>
      <c r="G282"/>
      <c r="H282"/>
      <c r="M282"/>
      <c r="Q282"/>
    </row>
    <row r="283" spans="1:17" ht="25.5" customHeight="1">
      <c r="A283"/>
      <c r="B283"/>
      <c r="G283"/>
      <c r="H283"/>
      <c r="M283"/>
      <c r="Q283"/>
    </row>
    <row r="284" spans="1:17" ht="25.5" customHeight="1">
      <c r="A284"/>
      <c r="B284"/>
      <c r="G284"/>
      <c r="H284"/>
      <c r="M284"/>
      <c r="Q284"/>
    </row>
    <row r="285" spans="1:17" ht="25.5" customHeight="1">
      <c r="A285"/>
      <c r="B285"/>
      <c r="G285"/>
      <c r="H285"/>
      <c r="M285"/>
      <c r="Q285"/>
    </row>
    <row r="286" spans="1:17" ht="25.5" customHeight="1">
      <c r="A286"/>
      <c r="B286"/>
      <c r="G286"/>
      <c r="H286"/>
      <c r="M286"/>
      <c r="Q286"/>
    </row>
    <row r="287" spans="1:17" ht="25.5" customHeight="1">
      <c r="A287"/>
      <c r="B287"/>
      <c r="G287"/>
      <c r="H287"/>
      <c r="M287"/>
      <c r="Q287"/>
    </row>
    <row r="288" spans="1:17" ht="25.5" customHeight="1">
      <c r="A288"/>
      <c r="B288"/>
      <c r="G288"/>
      <c r="H288"/>
      <c r="M288"/>
      <c r="Q288"/>
    </row>
    <row r="289" spans="1:17" ht="25.5" customHeight="1">
      <c r="A289"/>
      <c r="B289"/>
      <c r="G289"/>
      <c r="H289"/>
      <c r="M289"/>
      <c r="Q289"/>
    </row>
    <row r="290" spans="1:17" ht="25.5" customHeight="1">
      <c r="A290"/>
      <c r="B290"/>
      <c r="G290"/>
      <c r="H290"/>
      <c r="M290"/>
      <c r="Q290"/>
    </row>
    <row r="291" spans="1:17" ht="25.5" customHeight="1">
      <c r="A291"/>
      <c r="B291"/>
      <c r="G291"/>
      <c r="H291"/>
      <c r="M291"/>
      <c r="Q291"/>
    </row>
    <row r="292" spans="1:17" ht="25.5" customHeight="1">
      <c r="A292"/>
      <c r="B292"/>
      <c r="G292"/>
      <c r="H292"/>
      <c r="M292"/>
      <c r="Q292"/>
    </row>
    <row r="293" spans="1:17" ht="25.5" customHeight="1">
      <c r="A293"/>
      <c r="B293"/>
      <c r="G293"/>
      <c r="H293"/>
      <c r="M293"/>
      <c r="Q293"/>
    </row>
    <row r="294" spans="1:17" ht="25.5" customHeight="1">
      <c r="A294"/>
      <c r="B294"/>
      <c r="G294"/>
      <c r="H294"/>
      <c r="M294"/>
      <c r="Q294"/>
    </row>
    <row r="295" spans="1:17" ht="25.5" customHeight="1">
      <c r="A295"/>
      <c r="B295"/>
      <c r="G295"/>
      <c r="H295"/>
      <c r="M295"/>
      <c r="Q295"/>
    </row>
    <row r="296" spans="1:17" ht="25.5" customHeight="1">
      <c r="A296"/>
      <c r="B296"/>
      <c r="G296"/>
      <c r="H296"/>
      <c r="M296"/>
      <c r="Q296"/>
    </row>
    <row r="297" spans="1:17" ht="25.5" customHeight="1">
      <c r="A297"/>
      <c r="B297"/>
      <c r="G297"/>
      <c r="H297"/>
      <c r="M297"/>
      <c r="Q297"/>
    </row>
    <row r="298" spans="1:17" ht="25.5" customHeight="1">
      <c r="A298"/>
      <c r="B298"/>
      <c r="G298"/>
      <c r="H298"/>
      <c r="M298"/>
      <c r="Q298"/>
    </row>
    <row r="299" spans="1:17" ht="25.5" customHeight="1">
      <c r="A299"/>
      <c r="B299"/>
      <c r="G299"/>
      <c r="H299"/>
      <c r="M299"/>
      <c r="Q299"/>
    </row>
    <row r="300" spans="1:17" ht="25.5" customHeight="1">
      <c r="A300"/>
      <c r="B300"/>
      <c r="G300"/>
      <c r="H300"/>
      <c r="M300"/>
      <c r="Q300"/>
    </row>
    <row r="301" spans="1:17" ht="25.5" customHeight="1">
      <c r="A301"/>
      <c r="B301"/>
      <c r="G301"/>
      <c r="H301"/>
      <c r="M301"/>
      <c r="Q301"/>
    </row>
    <row r="302" spans="1:17" ht="25.5" customHeight="1">
      <c r="A302"/>
      <c r="B302"/>
      <c r="G302"/>
      <c r="H302"/>
      <c r="M302"/>
      <c r="Q302"/>
    </row>
    <row r="303" spans="1:17" ht="25.5" customHeight="1">
      <c r="A303"/>
      <c r="B303"/>
      <c r="G303"/>
      <c r="H303"/>
      <c r="M303"/>
      <c r="Q303"/>
    </row>
    <row r="304" spans="1:17" ht="25.5" customHeight="1">
      <c r="A304"/>
      <c r="B304"/>
      <c r="G304"/>
      <c r="H304"/>
      <c r="M304"/>
      <c r="Q304"/>
    </row>
    <row r="305" spans="1:17" ht="25.5" customHeight="1">
      <c r="A305"/>
      <c r="B305"/>
      <c r="G305"/>
      <c r="H305"/>
      <c r="M305"/>
      <c r="Q305"/>
    </row>
    <row r="306" spans="1:17" ht="25.5" customHeight="1">
      <c r="A306"/>
      <c r="B306"/>
      <c r="G306"/>
      <c r="H306"/>
      <c r="M306"/>
      <c r="Q306"/>
    </row>
    <row r="307" spans="1:17" ht="25.5" customHeight="1">
      <c r="A307"/>
      <c r="B307"/>
      <c r="G307"/>
      <c r="H307"/>
      <c r="M307"/>
      <c r="Q307"/>
    </row>
    <row r="308" spans="1:17" ht="25.5" customHeight="1">
      <c r="A308"/>
      <c r="B308"/>
      <c r="G308"/>
      <c r="H308"/>
      <c r="M308"/>
      <c r="Q308"/>
    </row>
    <row r="309" spans="1:17" ht="25.5" customHeight="1">
      <c r="A309"/>
      <c r="B309"/>
      <c r="G309"/>
      <c r="H309"/>
      <c r="M309"/>
      <c r="Q309"/>
    </row>
    <row r="310" spans="1:17" ht="25.5" customHeight="1">
      <c r="A310"/>
      <c r="B310"/>
      <c r="G310"/>
      <c r="H310"/>
      <c r="M310"/>
      <c r="Q310"/>
    </row>
    <row r="311" spans="1:17" ht="25.5" customHeight="1">
      <c r="A311"/>
      <c r="B311"/>
      <c r="G311"/>
      <c r="H311"/>
      <c r="M311"/>
      <c r="Q311"/>
    </row>
    <row r="312" spans="1:17" ht="25.5" customHeight="1">
      <c r="A312"/>
      <c r="B312"/>
      <c r="G312"/>
      <c r="H312"/>
      <c r="M312"/>
      <c r="Q312"/>
    </row>
    <row r="313" spans="1:17" ht="25.5" customHeight="1">
      <c r="A313"/>
      <c r="B313"/>
      <c r="G313"/>
      <c r="H313"/>
      <c r="M313"/>
      <c r="Q313"/>
    </row>
    <row r="314" spans="1:17" ht="25.5" customHeight="1">
      <c r="A314"/>
      <c r="B314"/>
      <c r="G314"/>
      <c r="H314"/>
      <c r="M314"/>
      <c r="Q314"/>
    </row>
    <row r="315" spans="1:17" ht="25.5" customHeight="1">
      <c r="A315"/>
      <c r="B315"/>
      <c r="G315"/>
      <c r="H315"/>
      <c r="M315"/>
      <c r="Q315"/>
    </row>
    <row r="316" spans="1:17" ht="25.5" customHeight="1">
      <c r="A316"/>
      <c r="B316"/>
      <c r="G316"/>
      <c r="H316"/>
      <c r="M316"/>
      <c r="Q316"/>
    </row>
    <row r="317" spans="1:17" ht="25.5" customHeight="1">
      <c r="A317"/>
      <c r="B317"/>
      <c r="G317"/>
      <c r="H317"/>
      <c r="M317"/>
      <c r="Q317"/>
    </row>
    <row r="318" spans="1:17" ht="25.5" customHeight="1">
      <c r="A318"/>
      <c r="B318"/>
      <c r="G318"/>
      <c r="H318"/>
      <c r="M318"/>
      <c r="Q318"/>
    </row>
    <row r="319" spans="1:17" ht="25.5" customHeight="1">
      <c r="A319"/>
      <c r="B319"/>
      <c r="G319"/>
      <c r="H319"/>
      <c r="M319"/>
      <c r="Q319"/>
    </row>
    <row r="320" spans="1:17" ht="25.5" customHeight="1">
      <c r="A320"/>
      <c r="B320"/>
      <c r="G320"/>
      <c r="H320"/>
      <c r="M320"/>
      <c r="Q320"/>
    </row>
    <row r="321" spans="1:17" ht="25.5" customHeight="1">
      <c r="A321"/>
      <c r="B321"/>
      <c r="G321"/>
      <c r="H321"/>
      <c r="M321"/>
      <c r="Q321"/>
    </row>
    <row r="322" spans="1:17" ht="25.5" customHeight="1">
      <c r="A322"/>
      <c r="B322"/>
      <c r="G322"/>
      <c r="H322"/>
      <c r="M322"/>
      <c r="Q322"/>
    </row>
    <row r="323" spans="1:17" ht="25.5" customHeight="1">
      <c r="A323"/>
      <c r="B323"/>
      <c r="G323"/>
      <c r="H323"/>
      <c r="M323"/>
      <c r="Q323"/>
    </row>
    <row r="324" spans="1:17" ht="25.5" customHeight="1">
      <c r="A324"/>
      <c r="B324"/>
      <c r="G324"/>
      <c r="H324"/>
      <c r="M324"/>
      <c r="Q324"/>
    </row>
    <row r="325" spans="1:17" ht="25.5" customHeight="1">
      <c r="A325"/>
      <c r="B325"/>
      <c r="G325"/>
      <c r="H325"/>
      <c r="M325"/>
      <c r="Q325"/>
    </row>
    <row r="326" spans="1:17" ht="25.5" customHeight="1">
      <c r="A326"/>
      <c r="B326"/>
      <c r="G326"/>
      <c r="H326"/>
      <c r="M326"/>
      <c r="Q326"/>
    </row>
    <row r="327" spans="1:17" ht="25.5" customHeight="1">
      <c r="A327"/>
      <c r="B327"/>
      <c r="G327"/>
      <c r="H327"/>
      <c r="M327"/>
      <c r="Q327"/>
    </row>
    <row r="328" spans="1:17" ht="25.5" customHeight="1">
      <c r="A328"/>
      <c r="B328"/>
      <c r="G328"/>
      <c r="H328"/>
      <c r="M328"/>
      <c r="Q328"/>
    </row>
    <row r="329" spans="1:17" ht="25.5" customHeight="1">
      <c r="A329"/>
      <c r="B329"/>
      <c r="G329"/>
      <c r="H329"/>
      <c r="M329"/>
      <c r="Q329"/>
    </row>
  </sheetData>
  <sheetProtection/>
  <mergeCells count="13">
    <mergeCell ref="N2:O2"/>
    <mergeCell ref="I4:J4"/>
    <mergeCell ref="L4:M4"/>
    <mergeCell ref="N4:O4"/>
    <mergeCell ref="A6:M6"/>
    <mergeCell ref="A3:D3"/>
    <mergeCell ref="E3:G3"/>
    <mergeCell ref="A7:M7"/>
    <mergeCell ref="E9:I9"/>
    <mergeCell ref="D1:E1"/>
    <mergeCell ref="A2:D2"/>
    <mergeCell ref="E2:G2"/>
    <mergeCell ref="L2:M2"/>
  </mergeCells>
  <conditionalFormatting sqref="C11">
    <cfRule type="cellIs" priority="1" dxfId="17" operator="equal" stopIfTrue="1">
      <formula>1</formula>
    </cfRule>
    <cfRule type="cellIs" priority="2" dxfId="3" operator="equal" stopIfTrue="1">
      <formula>2</formula>
    </cfRule>
  </conditionalFormatting>
  <conditionalFormatting sqref="C12:C56">
    <cfRule type="cellIs" priority="3" dxfId="17" operator="equal" stopIfTrue="1">
      <formula>"男"</formula>
    </cfRule>
    <cfRule type="cellIs" priority="4" dxfId="3" operator="equal" stopIfTrue="1">
      <formula>"女"</formula>
    </cfRule>
  </conditionalFormatting>
  <dataValidations count="21">
    <dataValidation type="whole" allowBlank="1" showInputMessage="1" showErrorMessage="1" prompt="自　由　形 ＝１&#10;背　　　 泳 ＝２&#10;平　泳　ぎ ＝３&#10;ﾊﾞﾀﾌﾗｲ　　＝４&#10;個人ﾒﾄﾞﾚｰ＝５" imeMode="off" sqref="M10:M65536 Q2:Q65536 S1">
      <formula1>1</formula1>
      <formula2>5</formula2>
    </dataValidation>
    <dataValidation allowBlank="1" showInputMessage="1" showErrorMessage="1" prompt="50　　100　　200" imeMode="off" sqref="O57:P65536 O10 S57:S65536 S2:S10"/>
    <dataValidation allowBlank="1" showInputMessage="1" showErrorMessage="1" promptTitle="距離を入力してください" prompt="50&#10;100&#10;200&#10;400&#10;800(女子のみ）&#10;1500(男子のみ）" sqref="O11:O56"/>
    <dataValidation allowBlank="1" showInputMessage="1" showErrorMessage="1" promptTitle="距離を入力してください。" prompt="50&#10;100&#10;200&#10;400&#10;800(女子のみ）&#10;1500(男子のみ）" sqref="S11:S56"/>
    <dataValidation allowBlank="1" showInputMessage="1" showErrorMessage="1" prompt="入力方法&#10;&#10;２３秒０１　＝23.01&#10;&#10;１分を超える場合&#10;１分　　　　　　 ＝100.00&#10;１分２秒１３　　＝102.13&#10;１分１２秒２　　＝112.20" imeMode="off" sqref="P10 T10"/>
    <dataValidation allowBlank="1" showErrorMessage="1" prompt="入力方法&#10;&#10;２３秒０１　＝23.01&#10;&#10;１分を超える場合&#10;１分　　　　　　 ＝100.00&#10;１分２秒１３　　＝102.13&#10;１分１２秒２　　＝112.20" imeMode="off" sqref="M5"/>
    <dataValidation allowBlank="1" showInputMessage="1" showErrorMessage="1" prompt="半角カタカナで入力" imeMode="halfKatakana" sqref="N2:N9"/>
    <dataValidation allowBlank="1" showInputMessage="1" showErrorMessage="1" prompt="全角で入力してください。姓と名の間はスペースを１文字入れてください。" imeMode="on" sqref="D10"/>
    <dataValidation allowBlank="1" showInputMessage="1" showErrorMessage="1" prompt="全角で入力してください。" imeMode="on" sqref="J10:K10 D9 A8 A2:A3"/>
    <dataValidation allowBlank="1" showInputMessage="1" showErrorMessage="1" prompt="半角で入力してください&#10;" imeMode="halfKatakana" sqref="L10"/>
    <dataValidation allowBlank="1" showInputMessage="1" showErrorMessage="1" prompt="1991/01/02形式で入力してください。&#10;" imeMode="off" sqref="G10:H65536"/>
    <dataValidation allowBlank="1" showInputMessage="1" showErrorMessage="1" prompt="姓と名の間は　スペース　を入れてください。" imeMode="halfKatakana" sqref="E10:E65536 F10 F57:F65536"/>
    <dataValidation allowBlank="1" showInputMessage="1" showErrorMessage="1" imeMode="on" sqref="E8:H8 D11 E2:H3"/>
    <dataValidation type="whole" allowBlank="1" showInputMessage="1" showErrorMessage="1" prompt="男子＝１　女子＝２" imeMode="off" sqref="B9:B65536 B1">
      <formula1>1</formula1>
      <formula2>2</formula2>
    </dataValidation>
    <dataValidation type="whole" allowBlank="1" showInputMessage="1" showErrorMessage="1" prompt="18&#10;25&#10;30&#10;35&#10;40&#10;45&#10;50&#10;55&#10;60&#10;65&#10;70&#10;75&#10;80&#10;85&#10;90&#10;&#10;" imeMode="off" sqref="I57:I65536 I1 I10">
      <formula1>1</formula1>
      <formula2>100</formula2>
    </dataValidation>
    <dataValidation allowBlank="1" showErrorMessage="1" prompt="&#10;&#10;" imeMode="on" sqref="J11:L56"/>
    <dataValidation allowBlank="1" showInputMessage="1" showErrorMessage="1" prompt="リレー入力時の選手番号になります。" sqref="A12:A56"/>
    <dataValidation allowBlank="1" showInputMessage="1" showErrorMessage="1" promptTitle="区分を入力してください　区分とは左の2桁です" prompt="18  18-24&#10;25  25-29&#10;30  30-34&#10;35  35-39&#10;40  40-44&#10;45  45-49&#10;50  50-54&#10;55  55-59&#10;60  60-64&#10;65  65-69&#10;70  70-74&#10;75  75-79&#10;80  80-84&#10;85  85-90&#10;90  90-95&#10;95  95-100&#10;&#10;" sqref="I11:I56"/>
    <dataValidation allowBlank="1" showInputMessage="1" showErrorMessage="1" prompt="入力方法&#10;&#10;２３秒０１　＝23.01&#10;&#10;１分を超える場合&#10;１分　　　　　　 ＝100.00&#10;１分２秒１３　　＝102.13&#10;１分１２秒２　　＝112.20&#10;31分32秒45　　＝3132.45" imeMode="off" sqref="P11:P56 T11:T56"/>
    <dataValidation allowBlank="1" showInputMessage="1" showErrorMessage="1" prompt="姓と名に空白スペースを挿入してください&#10;&#10;" imeMode="off" sqref="D12:D56"/>
    <dataValidation allowBlank="1" showInputMessage="1" showErrorMessage="1" prompt="個人IDを入力してください&#10;" sqref="F12:F56"/>
  </dataValidations>
  <printOptions/>
  <pageMargins left="0.7874015748031497" right="0.7874015748031497" top="0.35433070866141736" bottom="0.2755905511811024" header="0.5118110236220472" footer="0.31496062992125984"/>
  <pageSetup fitToHeight="0" fitToWidth="1" horizontalDpi="600" verticalDpi="600" orientation="portrait" paperSize="12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57"/>
    <pageSetUpPr fitToPage="1"/>
  </sheetPr>
  <dimension ref="A1:AD44"/>
  <sheetViews>
    <sheetView showGridLines="0" zoomScale="115" zoomScaleNormal="115" zoomScaleSheetLayoutView="145" zoomScalePageLayoutView="0" workbookViewId="0" topLeftCell="A1">
      <selection activeCell="AE4" sqref="AE4"/>
    </sheetView>
  </sheetViews>
  <sheetFormatPr defaultColWidth="9.00390625" defaultRowHeight="27" customHeight="1"/>
  <cols>
    <col min="1" max="1" width="2.625" style="121" customWidth="1"/>
    <col min="2" max="2" width="2.50390625" style="122" customWidth="1"/>
    <col min="3" max="3" width="6.875" style="122" customWidth="1"/>
    <col min="4" max="4" width="3.00390625" style="123" customWidth="1"/>
    <col min="5" max="5" width="3.00390625" style="124" customWidth="1"/>
    <col min="6" max="6" width="5.00390625" style="124" customWidth="1"/>
    <col min="7" max="8" width="7.25390625" style="124" customWidth="1"/>
    <col min="9" max="9" width="9.375" style="124" customWidth="1"/>
    <col min="10" max="10" width="3.125" style="124" customWidth="1"/>
    <col min="11" max="11" width="5.00390625" style="124" customWidth="1"/>
    <col min="12" max="12" width="3.875" style="124" customWidth="1"/>
    <col min="13" max="13" width="3.125" style="124" customWidth="1"/>
    <col min="14" max="14" width="5.25390625" style="124" customWidth="1"/>
    <col min="15" max="15" width="5.125" style="124" customWidth="1"/>
    <col min="16" max="16" width="6.375" style="123" customWidth="1"/>
    <col min="17" max="17" width="8.125" style="124" customWidth="1"/>
    <col min="18" max="18" width="4.125" style="123" customWidth="1"/>
    <col min="19" max="19" width="5.25390625" style="123" customWidth="1"/>
    <col min="20" max="20" width="8.375" style="124" customWidth="1"/>
    <col min="21" max="22" width="4.25390625" style="123" customWidth="1"/>
    <col min="23" max="23" width="8.00390625" style="124" customWidth="1"/>
    <col min="24" max="24" width="5.00390625" style="123" customWidth="1"/>
    <col min="25" max="25" width="5.25390625" style="123" customWidth="1"/>
    <col min="26" max="26" width="9.625" style="124" customWidth="1"/>
    <col min="27" max="27" width="4.00390625" style="123" customWidth="1"/>
    <col min="28" max="28" width="5.50390625" style="123" customWidth="1"/>
    <col min="29" max="29" width="9.00390625" style="125" bestFit="1" customWidth="1"/>
    <col min="30" max="30" width="9.00390625" style="124" bestFit="1" customWidth="1"/>
    <col min="31" max="16384" width="9.00390625" style="124" customWidth="1"/>
  </cols>
  <sheetData>
    <row r="1" spans="6:15" ht="27" customHeight="1">
      <c r="F1" s="127"/>
      <c r="G1" s="126"/>
      <c r="J1" s="123"/>
      <c r="K1" s="123"/>
      <c r="L1" s="128"/>
      <c r="M1" s="129" t="s">
        <v>107</v>
      </c>
      <c r="O1" s="123"/>
    </row>
    <row r="2" spans="22:30" ht="27" customHeight="1">
      <c r="V2" s="130"/>
      <c r="W2" s="126" t="s">
        <v>23</v>
      </c>
      <c r="AD2" s="127"/>
    </row>
    <row r="3" spans="1:28" ht="42" customHeight="1">
      <c r="A3" s="279" t="s">
        <v>108</v>
      </c>
      <c r="B3" s="279"/>
      <c r="C3" s="279"/>
      <c r="D3" s="279"/>
      <c r="F3" s="131" t="s">
        <v>109</v>
      </c>
      <c r="G3" s="132" t="s">
        <v>110</v>
      </c>
      <c r="H3" s="133" t="s">
        <v>8</v>
      </c>
      <c r="I3" s="133" t="s">
        <v>111</v>
      </c>
      <c r="J3" s="133" t="s">
        <v>91</v>
      </c>
      <c r="K3" s="133" t="s">
        <v>128</v>
      </c>
      <c r="L3" s="133" t="s">
        <v>113</v>
      </c>
      <c r="M3" s="133" t="s">
        <v>114</v>
      </c>
      <c r="N3" s="133" t="s">
        <v>100</v>
      </c>
      <c r="O3" s="133" t="s">
        <v>102</v>
      </c>
      <c r="P3" s="133" t="s">
        <v>115</v>
      </c>
      <c r="Q3" s="134" t="s">
        <v>116</v>
      </c>
      <c r="R3" s="134" t="s">
        <v>117</v>
      </c>
      <c r="S3" s="133" t="s">
        <v>115</v>
      </c>
      <c r="T3" s="134" t="s">
        <v>118</v>
      </c>
      <c r="U3" s="134" t="s">
        <v>119</v>
      </c>
      <c r="V3" s="133" t="s">
        <v>115</v>
      </c>
      <c r="W3" s="134" t="s">
        <v>120</v>
      </c>
      <c r="X3" s="134" t="s">
        <v>121</v>
      </c>
      <c r="Y3" s="133" t="s">
        <v>115</v>
      </c>
      <c r="Z3" s="134" t="s">
        <v>122</v>
      </c>
      <c r="AA3" s="134" t="s">
        <v>112</v>
      </c>
      <c r="AB3" s="135" t="s">
        <v>123</v>
      </c>
    </row>
    <row r="4" spans="1:28" ht="27" customHeight="1">
      <c r="A4" s="136">
        <f>'個人種目データ'!A12</f>
        <v>1</v>
      </c>
      <c r="B4" s="137">
        <f>'個人種目データ'!C12</f>
      </c>
      <c r="C4" s="137">
        <f>IF(B4="","",'個人種目データ'!D12)</f>
      </c>
      <c r="D4" s="138">
        <f>'個人種目データ'!H12</f>
      </c>
      <c r="E4" s="139"/>
      <c r="F4" s="140"/>
      <c r="G4" s="141">
        <f>IF(J4="","",'大会申込み'!$N$9)</f>
        <v>0</v>
      </c>
      <c r="H4" s="141">
        <f>IF(J4="","",'大会申込み'!$D$8)</f>
        <v>0</v>
      </c>
      <c r="I4" s="141">
        <f>IF(K4="","",'大会申込み'!$N$8)</f>
        <v>0</v>
      </c>
      <c r="J4" s="142">
        <v>3</v>
      </c>
      <c r="K4" s="143" t="str">
        <f aca="true" t="shared" si="0" ref="K4:K13">IF(J4="","",IF(J4=1,"男子",IF(J4=2,"女子","混合")))</f>
        <v>混合</v>
      </c>
      <c r="L4" s="142">
        <v>119</v>
      </c>
      <c r="M4" s="142">
        <v>6</v>
      </c>
      <c r="N4" s="142" t="str">
        <f aca="true" t="shared" si="1" ref="N4:N13">IF(M4="","",IF(M4=6,"ﾌﾘｰﾘﾚｰ","ﾒﾄﾞﾚｰﾘﾚｰ"))</f>
        <v>ﾌﾘｰﾘﾚｰ</v>
      </c>
      <c r="O4" s="142">
        <v>200</v>
      </c>
      <c r="P4" s="144"/>
      <c r="Q4" s="145" t="s">
        <v>124</v>
      </c>
      <c r="R4" s="146">
        <v>20</v>
      </c>
      <c r="S4" s="147"/>
      <c r="T4" s="145" t="s">
        <v>125</v>
      </c>
      <c r="U4" s="146">
        <v>50</v>
      </c>
      <c r="V4" s="147"/>
      <c r="W4" s="145" t="s">
        <v>126</v>
      </c>
      <c r="X4" s="146">
        <v>20</v>
      </c>
      <c r="Y4" s="147"/>
      <c r="Z4" s="145" t="s">
        <v>127</v>
      </c>
      <c r="AA4" s="146">
        <v>30</v>
      </c>
      <c r="AB4" s="148">
        <f aca="true" t="shared" si="2" ref="AB4:AB13">IF(R4="","",R4+U4+X4+AA4)</f>
        <v>120</v>
      </c>
    </row>
    <row r="5" spans="1:28" ht="27" customHeight="1">
      <c r="A5" s="136">
        <f>'個人種目データ'!A13</f>
        <v>2</v>
      </c>
      <c r="B5" s="137">
        <f>'個人種目データ'!C13</f>
      </c>
      <c r="C5" s="137">
        <f>IF(B5="","",'個人種目データ'!D13)</f>
      </c>
      <c r="D5" s="138">
        <f>'個人種目データ'!H13</f>
      </c>
      <c r="E5" s="149"/>
      <c r="F5" s="150">
        <v>1</v>
      </c>
      <c r="G5" s="151">
        <f>IF(J5="","",'大会申込み'!$N$9)</f>
      </c>
      <c r="H5" s="151">
        <f>IF(J5="","",'大会申込み'!$D$8)</f>
      </c>
      <c r="I5" s="151">
        <f>IF(K5="","",'大会申込み'!$N$8)</f>
      </c>
      <c r="J5" s="152"/>
      <c r="K5" s="153">
        <f t="shared" si="0"/>
      </c>
      <c r="L5" s="154"/>
      <c r="M5" s="152"/>
      <c r="N5" s="155">
        <f t="shared" si="1"/>
      </c>
      <c r="O5" s="152"/>
      <c r="P5" s="152"/>
      <c r="Q5" s="156">
        <f>IF(P5="","",LOOKUP(P5,'個人種目データ'!$A$12:$A$56,'個人種目データ'!$D$12:$D$56))</f>
      </c>
      <c r="R5" s="157">
        <f>IF(P5="","",LOOKUP(P5,'個人種目データ'!$A$12:$A$56,'個人種目データ'!$H$12:$H$56))</f>
      </c>
      <c r="S5" s="158"/>
      <c r="T5" s="156">
        <f>IF(S5="","",LOOKUP(S5,'個人種目データ'!$A$12:$A$56,'個人種目データ'!$D$12:$D$56))</f>
      </c>
      <c r="U5" s="157">
        <f>IF(S5="","",LOOKUP(S5,'個人種目データ'!$A$12:$A$56,'個人種目データ'!$H$12:$H$56))</f>
      </c>
      <c r="V5" s="158"/>
      <c r="W5" s="156">
        <f>IF(V5="","",LOOKUP(V5,'個人種目データ'!$A$12:$A$56,'個人種目データ'!$D$12:$D$56))</f>
      </c>
      <c r="X5" s="157">
        <f>IF(V5="","",LOOKUP(V5,'個人種目データ'!$A$12:$A$56,'個人種目データ'!$H$12:$H$56))</f>
      </c>
      <c r="Y5" s="158"/>
      <c r="Z5" s="156">
        <f>IF(Y5="","",LOOKUP(Y5,'個人種目データ'!$A$12:$A$56,'個人種目データ'!$D$12:$D$56))</f>
      </c>
      <c r="AA5" s="157">
        <f>IF(Y5="","",LOOKUP(Y5,'個人種目データ'!$A$12:$A$56,'個人種目データ'!$H$12:$H$56))</f>
      </c>
      <c r="AB5" s="148">
        <f t="shared" si="2"/>
      </c>
    </row>
    <row r="6" spans="1:28" ht="27" customHeight="1">
      <c r="A6" s="136">
        <f>'個人種目データ'!A14</f>
        <v>3</v>
      </c>
      <c r="B6" s="137">
        <f>'個人種目データ'!C14</f>
      </c>
      <c r="C6" s="137">
        <f>IF(B6="","",'個人種目データ'!D14)</f>
      </c>
      <c r="D6" s="138">
        <f>'個人種目データ'!H14</f>
      </c>
      <c r="E6" s="149"/>
      <c r="F6" s="150">
        <v>2</v>
      </c>
      <c r="G6" s="151">
        <f>IF(J6="","",'個人種目データ'!$E$2)</f>
      </c>
      <c r="H6" s="151">
        <f>IF(J6="","",'個人種目データ'!$N$2)</f>
      </c>
      <c r="I6" s="151">
        <f>IF(K6="","",'大会申込み'!$N$8)</f>
      </c>
      <c r="J6" s="152"/>
      <c r="K6" s="153">
        <f t="shared" si="0"/>
      </c>
      <c r="L6" s="154"/>
      <c r="M6" s="152"/>
      <c r="N6" s="155">
        <f t="shared" si="1"/>
      </c>
      <c r="O6" s="152"/>
      <c r="P6" s="152"/>
      <c r="Q6" s="156">
        <f>IF(P6="","",LOOKUP(P6,'個人種目データ'!$A$12:$A$56,'個人種目データ'!$D$12:$D$56))</f>
      </c>
      <c r="R6" s="157">
        <f>IF(P6="","",LOOKUP(P6,'個人種目データ'!$A$12:$A$56,'個人種目データ'!$H$12:$H$56))</f>
      </c>
      <c r="S6" s="158"/>
      <c r="T6" s="156">
        <f>IF(S6="","",LOOKUP(S6,'個人種目データ'!$A$12:$A$56,'個人種目データ'!$D$12:$D$56))</f>
      </c>
      <c r="U6" s="157">
        <f>IF(S6="","",LOOKUP(S6,'個人種目データ'!$A$12:$A$56,'個人種目データ'!$H$12:$H$56))</f>
      </c>
      <c r="V6" s="158"/>
      <c r="W6" s="156">
        <f>IF(V6="","",LOOKUP(V6,'個人種目データ'!$A$12:$A$56,'個人種目データ'!$D$12:$D$56))</f>
      </c>
      <c r="X6" s="157">
        <f>IF(V6="","",LOOKUP(V6,'個人種目データ'!$A$12:$A$56,'個人種目データ'!$H$12:$H$56))</f>
      </c>
      <c r="Y6" s="158"/>
      <c r="Z6" s="156">
        <f>IF(Y6="","",LOOKUP(Y6,'個人種目データ'!$A$12:$A$56,'個人種目データ'!$D$12:$D$56))</f>
      </c>
      <c r="AA6" s="157">
        <f>IF(Y6="","",LOOKUP(Y6,'個人種目データ'!$A$12:$A$56,'個人種目データ'!$H$12:$H$56))</f>
      </c>
      <c r="AB6" s="148">
        <f t="shared" si="2"/>
      </c>
    </row>
    <row r="7" spans="1:28" ht="27" customHeight="1">
      <c r="A7" s="136">
        <f>'個人種目データ'!A15</f>
        <v>4</v>
      </c>
      <c r="B7" s="137">
        <f>'個人種目データ'!C15</f>
      </c>
      <c r="C7" s="137">
        <f>IF(B7="","",'個人種目データ'!D15)</f>
      </c>
      <c r="D7" s="138">
        <f>'個人種目データ'!H15</f>
      </c>
      <c r="E7" s="149"/>
      <c r="F7" s="150">
        <v>3</v>
      </c>
      <c r="G7" s="151">
        <f>IF(J7="","",'個人種目データ'!$E$2)</f>
      </c>
      <c r="H7" s="151">
        <f>IF(J7="","",'個人種目データ'!$N$2)</f>
      </c>
      <c r="I7" s="151">
        <f>IF(K7="","",'大会申込み'!$N$8)</f>
      </c>
      <c r="J7" s="152"/>
      <c r="K7" s="153">
        <f t="shared" si="0"/>
      </c>
      <c r="L7" s="154"/>
      <c r="M7" s="152"/>
      <c r="N7" s="155">
        <f t="shared" si="1"/>
      </c>
      <c r="O7" s="152"/>
      <c r="P7" s="152"/>
      <c r="Q7" s="156">
        <f>IF(P7="","",LOOKUP(P7,'個人種目データ'!$A$12:$A$56,'個人種目データ'!$D$12:$D$56))</f>
      </c>
      <c r="R7" s="157">
        <f>IF(P7="","",LOOKUP(P7,'個人種目データ'!$A$12:$A$56,'個人種目データ'!$H$12:$H$56))</f>
      </c>
      <c r="S7" s="158"/>
      <c r="T7" s="156">
        <f>IF(S7="","",LOOKUP(S7,'個人種目データ'!$A$12:$A$56,'個人種目データ'!$D$12:$D$56))</f>
      </c>
      <c r="U7" s="157">
        <f>IF(S7="","",LOOKUP(S7,'個人種目データ'!$A$12:$A$56,'個人種目データ'!$H$12:$H$56))</f>
      </c>
      <c r="V7" s="158"/>
      <c r="W7" s="156">
        <f>IF(V7="","",LOOKUP(V7,'個人種目データ'!$A$12:$A$56,'個人種目データ'!$D$12:$D$56))</f>
      </c>
      <c r="X7" s="157">
        <f>IF(V7="","",LOOKUP(V7,'個人種目データ'!$A$12:$A$56,'個人種目データ'!$H$12:$H$56))</f>
      </c>
      <c r="Y7" s="158"/>
      <c r="Z7" s="156">
        <f>IF(Y7="","",LOOKUP(Y7,'個人種目データ'!$A$12:$A$56,'個人種目データ'!$D$12:$D$56))</f>
      </c>
      <c r="AA7" s="157">
        <f>IF(Y7="","",LOOKUP(Y7,'個人種目データ'!$A$12:$A$56,'個人種目データ'!$H$12:$H$56))</f>
      </c>
      <c r="AB7" s="148">
        <f t="shared" si="2"/>
      </c>
    </row>
    <row r="8" spans="1:28" ht="27" customHeight="1">
      <c r="A8" s="136">
        <f>'個人種目データ'!A16</f>
        <v>5</v>
      </c>
      <c r="B8" s="137">
        <f>'個人種目データ'!C16</f>
      </c>
      <c r="C8" s="137">
        <f>IF(B8="","",'個人種目データ'!D16)</f>
      </c>
      <c r="D8" s="138">
        <f>'個人種目データ'!H16</f>
      </c>
      <c r="E8" s="149"/>
      <c r="F8" s="150">
        <v>4</v>
      </c>
      <c r="G8" s="151">
        <f>IF(J8="","",'個人種目データ'!$E$2)</f>
      </c>
      <c r="H8" s="151">
        <f>IF(J8="","",'個人種目データ'!$N$2)</f>
      </c>
      <c r="I8" s="151">
        <f>IF(K8="","",'大会申込み'!$N$8)</f>
      </c>
      <c r="J8" s="152"/>
      <c r="K8" s="153">
        <f t="shared" si="0"/>
      </c>
      <c r="L8" s="154"/>
      <c r="M8" s="152"/>
      <c r="N8" s="155">
        <f t="shared" si="1"/>
      </c>
      <c r="O8" s="152"/>
      <c r="P8" s="152"/>
      <c r="Q8" s="156">
        <f>IF(P8="","",LOOKUP(P8,'個人種目データ'!$A$12:$A$56,'個人種目データ'!$D$12:$D$56))</f>
      </c>
      <c r="R8" s="157">
        <f>IF(P8="","",LOOKUP(P8,'個人種目データ'!$A$12:$A$56,'個人種目データ'!$H$12:$H$56))</f>
      </c>
      <c r="S8" s="158"/>
      <c r="T8" s="157">
        <f>IF(S8="","",LOOKUP(S8,'個人種目データ'!$A$12:$A$56,'個人種目データ'!$D$12:$D$56))</f>
      </c>
      <c r="U8" s="157">
        <f>IF(S8="","",LOOKUP(S8,'個人種目データ'!$A$12:$A$56,'個人種目データ'!$H$12:$H$56))</f>
      </c>
      <c r="V8" s="158"/>
      <c r="W8" s="156">
        <f>IF(V8="","",LOOKUP(V8,'個人種目データ'!$A$12:$A$56,'個人種目データ'!$D$12:$D$56))</f>
      </c>
      <c r="X8" s="157">
        <f>IF(V8="","",LOOKUP(V8,'個人種目データ'!$A$12:$A$56,'個人種目データ'!$H$12:$H$56))</f>
      </c>
      <c r="Y8" s="158"/>
      <c r="Z8" s="156">
        <f>IF(Y8="","",LOOKUP(Y8,'個人種目データ'!$A$12:$A$56,'個人種目データ'!$D$12:$D$56))</f>
      </c>
      <c r="AA8" s="157">
        <f>IF(Y8="","",LOOKUP(Y8,'個人種目データ'!$A$12:$A$56,'個人種目データ'!$H$12:$H$56))</f>
      </c>
      <c r="AB8" s="148">
        <f t="shared" si="2"/>
      </c>
    </row>
    <row r="9" spans="1:28" ht="27" customHeight="1">
      <c r="A9" s="136">
        <f>'個人種目データ'!A17</f>
        <v>6</v>
      </c>
      <c r="B9" s="137">
        <f>'個人種目データ'!C17</f>
      </c>
      <c r="C9" s="137">
        <f>IF(B9="","",'個人種目データ'!D17)</f>
      </c>
      <c r="D9" s="138">
        <f>'個人種目データ'!H17</f>
      </c>
      <c r="E9" s="149"/>
      <c r="F9" s="150">
        <v>5</v>
      </c>
      <c r="G9" s="151">
        <f>IF(J9="","",'個人種目データ'!$E$2)</f>
      </c>
      <c r="H9" s="151">
        <f>IF(J9="","",'個人種目データ'!$N$2)</f>
      </c>
      <c r="I9" s="151">
        <f>IF(K9="","",'大会申込み'!$N$8)</f>
      </c>
      <c r="J9" s="152"/>
      <c r="K9" s="153">
        <f t="shared" si="0"/>
      </c>
      <c r="L9" s="154"/>
      <c r="M9" s="152"/>
      <c r="N9" s="155">
        <f t="shared" si="1"/>
      </c>
      <c r="O9" s="152"/>
      <c r="P9" s="152"/>
      <c r="Q9" s="156">
        <f>IF(P9="","",LOOKUP(P9,'個人種目データ'!$A$12:$A$56,'個人種目データ'!$D$12:$D$56))</f>
      </c>
      <c r="R9" s="157">
        <f>IF(P9="","",LOOKUP(P9,'個人種目データ'!$A$12:$A$56,'個人種目データ'!$H$12:$H$56))</f>
      </c>
      <c r="S9" s="158"/>
      <c r="T9" s="156">
        <f>IF(S9="","",LOOKUP(S9,'個人種目データ'!$A$12:$A$56,'個人種目データ'!$D$12:$D$56))</f>
      </c>
      <c r="U9" s="157">
        <f>IF(S9="","",LOOKUP(S9,'個人種目データ'!$A$12:$A$56,'個人種目データ'!$H$12:$H$56))</f>
      </c>
      <c r="V9" s="158"/>
      <c r="W9" s="156">
        <f>IF(V9="","",LOOKUP(V9,'個人種目データ'!$A$12:$A$56,'個人種目データ'!$D$12:$D$56))</f>
      </c>
      <c r="X9" s="157">
        <f>IF(V9="","",LOOKUP(V9,'個人種目データ'!$A$12:$A$56,'個人種目データ'!$H$12:$H$56))</f>
      </c>
      <c r="Y9" s="158"/>
      <c r="Z9" s="156">
        <f>IF(Y9="","",LOOKUP(Y9,'個人種目データ'!$A$12:$A$56,'個人種目データ'!$D$12:$D$56))</f>
      </c>
      <c r="AA9" s="157">
        <f>IF(Y9="","",LOOKUP(Y9,'個人種目データ'!$A$12:$A$56,'個人種目データ'!$H$12:$H$56))</f>
      </c>
      <c r="AB9" s="148">
        <f t="shared" si="2"/>
      </c>
    </row>
    <row r="10" spans="1:28" ht="27" customHeight="1">
      <c r="A10" s="136">
        <f>'個人種目データ'!A18</f>
        <v>7</v>
      </c>
      <c r="B10" s="137">
        <f>'個人種目データ'!C18</f>
      </c>
      <c r="C10" s="137">
        <f>IF(B10="","",'個人種目データ'!D18)</f>
      </c>
      <c r="D10" s="138">
        <f>'個人種目データ'!H18</f>
      </c>
      <c r="E10" s="149"/>
      <c r="F10" s="150">
        <v>6</v>
      </c>
      <c r="G10" s="151">
        <f>IF(J10="","",'個人種目データ'!$E$2)</f>
      </c>
      <c r="H10" s="151">
        <f>IF(J10="","",'個人種目データ'!$N$2)</f>
      </c>
      <c r="I10" s="151">
        <f>IF(K10="","",'大会申込み'!$N$8)</f>
      </c>
      <c r="J10" s="152"/>
      <c r="K10" s="153">
        <f t="shared" si="0"/>
      </c>
      <c r="L10" s="154"/>
      <c r="M10" s="152"/>
      <c r="N10" s="155">
        <f t="shared" si="1"/>
      </c>
      <c r="O10" s="152"/>
      <c r="P10" s="152"/>
      <c r="Q10" s="156">
        <f>IF(P10="","",LOOKUP(P10,'個人種目データ'!$A$12:$A$56,'個人種目データ'!$D$12:$D$56))</f>
      </c>
      <c r="R10" s="157">
        <f>IF(P10="","",LOOKUP(P10,'個人種目データ'!$A$12:$A$56,'個人種目データ'!$H$12:$H$56))</f>
      </c>
      <c r="S10" s="158"/>
      <c r="T10" s="156">
        <f>IF(S10="","",LOOKUP(S10,'個人種目データ'!$A$12:$A$56,'個人種目データ'!$D$12:$D$56))</f>
      </c>
      <c r="U10" s="157">
        <f>IF(S10="","",LOOKUP(S10,'個人種目データ'!$A$12:$A$56,'個人種目データ'!$H$12:$H$56))</f>
      </c>
      <c r="V10" s="158"/>
      <c r="W10" s="156">
        <f>IF(V10="","",LOOKUP(V10,'個人種目データ'!$A$12:$A$56,'個人種目データ'!$D$12:$D$56))</f>
      </c>
      <c r="X10" s="157">
        <f>IF(V10="","",LOOKUP(V10,'個人種目データ'!$A$12:$A$56,'個人種目データ'!$H$12:$H$56))</f>
      </c>
      <c r="Y10" s="158"/>
      <c r="Z10" s="156">
        <f>IF(Y10="","",LOOKUP(Y10,'個人種目データ'!$A$12:$A$56,'個人種目データ'!$D$12:$D$56))</f>
      </c>
      <c r="AA10" s="157">
        <f>IF(Y10="","",LOOKUP(Y10,'個人種目データ'!$A$12:$A$56,'個人種目データ'!$H$12:$H$56))</f>
      </c>
      <c r="AB10" s="148">
        <f t="shared" si="2"/>
      </c>
    </row>
    <row r="11" spans="1:28" ht="27" customHeight="1">
      <c r="A11" s="136">
        <f>'個人種目データ'!A19</f>
        <v>8</v>
      </c>
      <c r="B11" s="137">
        <f>'個人種目データ'!C19</f>
      </c>
      <c r="C11" s="137">
        <f>IF(B11="","",'個人種目データ'!D19)</f>
      </c>
      <c r="D11" s="138">
        <f>'個人種目データ'!H19</f>
      </c>
      <c r="E11" s="149"/>
      <c r="F11" s="150">
        <v>7</v>
      </c>
      <c r="G11" s="151">
        <f>IF(J11="","",'個人種目データ'!$E$2)</f>
      </c>
      <c r="H11" s="151">
        <f>IF(J11="","",'個人種目データ'!$N$2)</f>
      </c>
      <c r="I11" s="151">
        <f>IF(K11="","",'大会申込み'!$N$8)</f>
      </c>
      <c r="J11" s="152"/>
      <c r="K11" s="153">
        <f t="shared" si="0"/>
      </c>
      <c r="L11" s="154"/>
      <c r="M11" s="152"/>
      <c r="N11" s="155">
        <f t="shared" si="1"/>
      </c>
      <c r="O11" s="152"/>
      <c r="P11" s="152"/>
      <c r="Q11" s="156">
        <f>IF(P11="","",LOOKUP(P11,'個人種目データ'!$A$12:$A$56,'個人種目データ'!$D$12:$D$56))</f>
      </c>
      <c r="R11" s="157">
        <f>IF(P11="","",LOOKUP(P11,'個人種目データ'!$A$12:$A$56,'個人種目データ'!$H$12:$H$56))</f>
      </c>
      <c r="S11" s="158"/>
      <c r="T11" s="156">
        <f>IF(S11="","",LOOKUP(S11,'個人種目データ'!$A$12:$A$56,'個人種目データ'!$D$12:$D$56))</f>
      </c>
      <c r="U11" s="157">
        <f>IF(S11="","",LOOKUP(S11,'個人種目データ'!$A$12:$A$56,'個人種目データ'!$H$12:$H$56))</f>
      </c>
      <c r="V11" s="158"/>
      <c r="W11" s="156">
        <f>IF(V11="","",LOOKUP(V11,'個人種目データ'!$A$12:$A$56,'個人種目データ'!$D$12:$D$56))</f>
      </c>
      <c r="X11" s="157">
        <f>IF(V11="","",LOOKUP(V11,'個人種目データ'!$A$12:$A$56,'個人種目データ'!$H$12:$H$56))</f>
      </c>
      <c r="Y11" s="158"/>
      <c r="Z11" s="156">
        <f>IF(Y11="","",LOOKUP(Y11,'個人種目データ'!$A$12:$A$56,'個人種目データ'!$D$12:$D$56))</f>
      </c>
      <c r="AA11" s="157">
        <f>IF(Y11="","",LOOKUP(Y11,'個人種目データ'!$A$12:$A$56,'個人種目データ'!$H$12:$H$56))</f>
      </c>
      <c r="AB11" s="148">
        <f t="shared" si="2"/>
      </c>
    </row>
    <row r="12" spans="1:28" ht="27" customHeight="1">
      <c r="A12" s="136">
        <f>'個人種目データ'!A20</f>
        <v>9</v>
      </c>
      <c r="B12" s="137">
        <f>'個人種目データ'!C20</f>
      </c>
      <c r="C12" s="137">
        <f>IF(B12="","",'個人種目データ'!D20)</f>
      </c>
      <c r="D12" s="138">
        <f>'個人種目データ'!H20</f>
      </c>
      <c r="E12" s="149"/>
      <c r="F12" s="150">
        <v>8</v>
      </c>
      <c r="G12" s="151">
        <f>IF(J12="","",'個人種目データ'!$E$2)</f>
      </c>
      <c r="H12" s="151">
        <f>IF(J12="","",'個人種目データ'!$N$2)</f>
      </c>
      <c r="I12" s="151">
        <f>IF(K12="","",'大会申込み'!$N$8)</f>
      </c>
      <c r="J12" s="152"/>
      <c r="K12" s="153">
        <f t="shared" si="0"/>
      </c>
      <c r="L12" s="154"/>
      <c r="M12" s="152"/>
      <c r="N12" s="155">
        <f t="shared" si="1"/>
      </c>
      <c r="O12" s="152"/>
      <c r="P12" s="152"/>
      <c r="Q12" s="156">
        <f>IF(P12="","",LOOKUP(P12,'個人種目データ'!$A$12:$A$56,'個人種目データ'!$D$12:$D$56))</f>
      </c>
      <c r="R12" s="157">
        <f>IF(P12="","",LOOKUP(P12,'個人種目データ'!$A$12:$A$56,'個人種目データ'!$H$12:$H$56))</f>
      </c>
      <c r="S12" s="158"/>
      <c r="T12" s="156">
        <f>IF(S12="","",LOOKUP(S12,'個人種目データ'!$A$12:$A$56,'個人種目データ'!$D$12:$D$56))</f>
      </c>
      <c r="U12" s="157">
        <f>IF(S12="","",LOOKUP(S12,'個人種目データ'!$A$12:$A$56,'個人種目データ'!$H$12:$H$56))</f>
      </c>
      <c r="V12" s="158"/>
      <c r="W12" s="156">
        <f>IF(V12="","",LOOKUP(V12,'個人種目データ'!$A$12:$A$56,'個人種目データ'!$D$12:$D$56))</f>
      </c>
      <c r="X12" s="157">
        <f>IF(V12="","",LOOKUP(V12,'個人種目データ'!$A$12:$A$56,'個人種目データ'!$H$12:$H$56))</f>
      </c>
      <c r="Y12" s="158"/>
      <c r="Z12" s="156">
        <f>IF(Y12="","",LOOKUP(Y12,'個人種目データ'!$A$12:$A$56,'個人種目データ'!$D$12:$D$56))</f>
      </c>
      <c r="AA12" s="157">
        <f>IF(Y12="","",LOOKUP(Y12,'個人種目データ'!$A$12:$A$56,'個人種目データ'!$H$12:$H$56))</f>
      </c>
      <c r="AB12" s="148">
        <f t="shared" si="2"/>
      </c>
    </row>
    <row r="13" spans="1:28" ht="27" customHeight="1">
      <c r="A13" s="136">
        <f>'個人種目データ'!A21</f>
        <v>10</v>
      </c>
      <c r="B13" s="137">
        <f>'個人種目データ'!C21</f>
      </c>
      <c r="C13" s="137">
        <f>IF(B13="","",'個人種目データ'!D21)</f>
      </c>
      <c r="D13" s="138">
        <f>'個人種目データ'!H21</f>
      </c>
      <c r="E13" s="149"/>
      <c r="F13" s="150">
        <v>9</v>
      </c>
      <c r="G13" s="151">
        <f>IF(J13="","",'個人種目データ'!$E$2)</f>
      </c>
      <c r="H13" s="151">
        <f>IF(J13="","",'個人種目データ'!$N$2)</f>
      </c>
      <c r="I13" s="151">
        <f>IF(K13="","",'大会申込み'!$N$8)</f>
      </c>
      <c r="J13" s="152"/>
      <c r="K13" s="153">
        <f t="shared" si="0"/>
      </c>
      <c r="L13" s="154"/>
      <c r="M13" s="152"/>
      <c r="N13" s="155">
        <f t="shared" si="1"/>
      </c>
      <c r="O13" s="152"/>
      <c r="P13" s="152"/>
      <c r="Q13" s="156">
        <f>IF(P13="","",LOOKUP(P13,'個人種目データ'!$A$12:$A$56,'個人種目データ'!$D$12:$D$56))</f>
      </c>
      <c r="R13" s="157">
        <f>IF(P13="","",LOOKUP(P13,'個人種目データ'!$A$12:$A$56,'個人種目データ'!$H$12:$H$56))</f>
      </c>
      <c r="S13" s="158"/>
      <c r="T13" s="156">
        <f>IF(S13="","",LOOKUP(S13,'個人種目データ'!$A$12:$A$56,'個人種目データ'!$D$12:$D$56))</f>
      </c>
      <c r="U13" s="157">
        <f>IF(S13="","",LOOKUP(S13,'個人種目データ'!$A$12:$A$56,'個人種目データ'!$H$12:$H$56))</f>
      </c>
      <c r="V13" s="158"/>
      <c r="W13" s="156">
        <f>IF(V13="","",LOOKUP(V13,'個人種目データ'!$A$12:$A$56,'個人種目データ'!$D$12:$D$56))</f>
      </c>
      <c r="X13" s="157">
        <f>IF(V13="","",LOOKUP(V13,'個人種目データ'!$A$12:$A$56,'個人種目データ'!$H$12:$H$56))</f>
      </c>
      <c r="Y13" s="158"/>
      <c r="Z13" s="156">
        <f>IF(Y13="","",LOOKUP(Y13,'個人種目データ'!$A$12:$A$56,'個人種目データ'!$D$12:$D$56))</f>
      </c>
      <c r="AA13" s="157">
        <f>IF(Y13="","",LOOKUP(Y13,'個人種目データ'!$A$12:$A$56,'個人種目データ'!$H$12:$H$56))</f>
      </c>
      <c r="AB13" s="148">
        <f t="shared" si="2"/>
      </c>
    </row>
    <row r="14" spans="1:28" ht="27" customHeight="1">
      <c r="A14" s="136">
        <f>'個人種目データ'!A22</f>
        <v>11</v>
      </c>
      <c r="B14" s="137">
        <f>'個人種目データ'!C22</f>
      </c>
      <c r="C14" s="137">
        <f>IF(B14="","",'個人種目データ'!D22)</f>
      </c>
      <c r="D14" s="138">
        <f>'個人種目データ'!H22</f>
      </c>
      <c r="E14" s="149"/>
      <c r="F14" s="150">
        <v>10</v>
      </c>
      <c r="G14" s="151">
        <f>IF(J14="","",'個人種目データ'!$E$2)</f>
      </c>
      <c r="H14" s="151">
        <f>IF(J14="","",'個人種目データ'!$N$2)</f>
      </c>
      <c r="I14" s="151">
        <f>IF(K14="","",'大会申込み'!$N$8)</f>
      </c>
      <c r="J14" s="152"/>
      <c r="K14" s="153">
        <f aca="true" t="shared" si="3" ref="K14:K23">IF(J14="","",IF(J14=1,"男子",IF(J14=2,"女子","混合")))</f>
      </c>
      <c r="L14" s="154"/>
      <c r="M14" s="152"/>
      <c r="N14" s="155">
        <f aca="true" t="shared" si="4" ref="N14:N23">IF(M14="","",IF(M14=6,"ﾌﾘｰﾘﾚｰ","ﾒﾄﾞﾚｰﾘﾚｰ"))</f>
      </c>
      <c r="O14" s="152"/>
      <c r="P14" s="152"/>
      <c r="Q14" s="156">
        <f>IF(P14="","",LOOKUP(P14,'個人種目データ'!$A$12:$A$56,'個人種目データ'!$D$12:$D$56))</f>
      </c>
      <c r="R14" s="157">
        <f>IF(P14="","",LOOKUP(P14,'個人種目データ'!$A$12:$A$56,'個人種目データ'!$H$12:$H$56))</f>
      </c>
      <c r="S14" s="158"/>
      <c r="T14" s="156">
        <f>IF(S14="","",LOOKUP(S14,'個人種目データ'!$A$12:$A$56,'個人種目データ'!$D$12:$D$56))</f>
      </c>
      <c r="U14" s="157">
        <f>IF(S14="","",LOOKUP(S14,'個人種目データ'!$A$12:$A$56,'個人種目データ'!$H$12:$H$56))</f>
      </c>
      <c r="V14" s="158"/>
      <c r="W14" s="156">
        <f>IF(V14="","",LOOKUP(V14,'個人種目データ'!$A$12:$A$56,'個人種目データ'!$D$12:$D$56))</f>
      </c>
      <c r="X14" s="157">
        <f>IF(V14="","",LOOKUP(V14,'個人種目データ'!$A$12:$A$56,'個人種目データ'!$H$12:$H$56))</f>
      </c>
      <c r="Y14" s="158"/>
      <c r="Z14" s="156">
        <f>IF(Y14="","",LOOKUP(Y14,'個人種目データ'!$A$12:$A$56,'個人種目データ'!$D$12:$D$56))</f>
      </c>
      <c r="AA14" s="157">
        <f>IF(Y14="","",LOOKUP(Y14,'個人種目データ'!$A$12:$A$56,'個人種目データ'!$H$12:$H$56))</f>
      </c>
      <c r="AB14" s="148">
        <f aca="true" t="shared" si="5" ref="AB14:AB23">IF(R14="","",R14+U14+X14+AA14)</f>
      </c>
    </row>
    <row r="15" spans="1:28" ht="27" customHeight="1">
      <c r="A15" s="136">
        <f>'個人種目データ'!A23</f>
        <v>12</v>
      </c>
      <c r="B15" s="137">
        <f>'個人種目データ'!C23</f>
      </c>
      <c r="C15" s="137">
        <f>IF(B15="","",'個人種目データ'!D23)</f>
      </c>
      <c r="D15" s="138">
        <f>'個人種目データ'!H23</f>
      </c>
      <c r="E15" s="149"/>
      <c r="F15" s="150">
        <v>11</v>
      </c>
      <c r="G15" s="151">
        <f>IF(J15="","",'個人種目データ'!$E$2)</f>
      </c>
      <c r="H15" s="151">
        <f>IF(J15="","",'個人種目データ'!$N$2)</f>
      </c>
      <c r="I15" s="151">
        <f>IF(K15="","",'大会申込み'!$N$8)</f>
      </c>
      <c r="J15" s="152"/>
      <c r="K15" s="153">
        <f t="shared" si="3"/>
      </c>
      <c r="L15" s="154"/>
      <c r="M15" s="152"/>
      <c r="N15" s="155">
        <f t="shared" si="4"/>
      </c>
      <c r="O15" s="152"/>
      <c r="P15" s="152"/>
      <c r="Q15" s="156">
        <f>IF(P15="","",LOOKUP(P15,'個人種目データ'!$A$12:$A$56,'個人種目データ'!$D$12:$D$56))</f>
      </c>
      <c r="R15" s="157">
        <f>IF(P15="","",LOOKUP(P15,'個人種目データ'!$A$12:$A$56,'個人種目データ'!$H$12:$H$56))</f>
      </c>
      <c r="S15" s="158"/>
      <c r="T15" s="156">
        <f>IF(S15="","",LOOKUP(S15,'個人種目データ'!$A$12:$A$56,'個人種目データ'!$D$12:$D$56))</f>
      </c>
      <c r="U15" s="157">
        <f>IF(S15="","",LOOKUP(S15,'個人種目データ'!$A$12:$A$56,'個人種目データ'!$H$12:$H$56))</f>
      </c>
      <c r="V15" s="158"/>
      <c r="W15" s="156">
        <f>IF(V15="","",LOOKUP(V15,'個人種目データ'!$A$12:$A$56,'個人種目データ'!$D$12:$D$56))</f>
      </c>
      <c r="X15" s="157">
        <f>IF(V15="","",LOOKUP(V15,'個人種目データ'!$A$12:$A$56,'個人種目データ'!$H$12:$H$56))</f>
      </c>
      <c r="Y15" s="158"/>
      <c r="Z15" s="156">
        <f>IF(Y15="","",LOOKUP(Y15,'個人種目データ'!$A$12:$A$56,'個人種目データ'!$D$12:$D$56))</f>
      </c>
      <c r="AA15" s="157">
        <f>IF(Y15="","",LOOKUP(Y15,'個人種目データ'!$A$12:$A$56,'個人種目データ'!$H$12:$H$56))</f>
      </c>
      <c r="AB15" s="148">
        <f t="shared" si="5"/>
      </c>
    </row>
    <row r="16" spans="1:28" ht="27" customHeight="1">
      <c r="A16" s="136">
        <f>'個人種目データ'!A24</f>
        <v>13</v>
      </c>
      <c r="B16" s="137">
        <f>'個人種目データ'!C24</f>
      </c>
      <c r="C16" s="137">
        <f>IF(B16="","",'個人種目データ'!D24)</f>
      </c>
      <c r="D16" s="138">
        <f>'個人種目データ'!H24</f>
      </c>
      <c r="E16" s="149"/>
      <c r="F16" s="150">
        <v>12</v>
      </c>
      <c r="G16" s="151">
        <f>IF(J16="","",'個人種目データ'!$E$2)</f>
      </c>
      <c r="H16" s="151">
        <f>IF(J16="","",'個人種目データ'!$N$2)</f>
      </c>
      <c r="I16" s="151">
        <f>IF(K16="","",'大会申込み'!$N$8)</f>
      </c>
      <c r="J16" s="152"/>
      <c r="K16" s="153">
        <f t="shared" si="3"/>
      </c>
      <c r="L16" s="154"/>
      <c r="M16" s="152"/>
      <c r="N16" s="155">
        <f t="shared" si="4"/>
      </c>
      <c r="O16" s="152"/>
      <c r="P16" s="152"/>
      <c r="Q16" s="156">
        <f>IF(P16="","",LOOKUP(P16,'個人種目データ'!$A$12:$A$56,'個人種目データ'!$D$12:$D$56))</f>
      </c>
      <c r="R16" s="157">
        <f>IF(P16="","",LOOKUP(P16,'個人種目データ'!$A$12:$A$56,'個人種目データ'!$H$12:$H$56))</f>
      </c>
      <c r="S16" s="158"/>
      <c r="T16" s="156">
        <f>IF(S16="","",LOOKUP(S16,'個人種目データ'!$A$12:$A$56,'個人種目データ'!$D$12:$D$56))</f>
      </c>
      <c r="U16" s="157">
        <f>IF(S16="","",LOOKUP(S16,'個人種目データ'!$A$12:$A$56,'個人種目データ'!$H$12:$H$56))</f>
      </c>
      <c r="V16" s="158"/>
      <c r="W16" s="156">
        <f>IF(V16="","",LOOKUP(V16,'個人種目データ'!$A$12:$A$56,'個人種目データ'!$D$12:$D$56))</f>
      </c>
      <c r="X16" s="157">
        <f>IF(V16="","",LOOKUP(V16,'個人種目データ'!$A$12:$A$56,'個人種目データ'!$H$12:$H$56))</f>
      </c>
      <c r="Y16" s="158"/>
      <c r="Z16" s="156">
        <f>IF(Y16="","",LOOKUP(Y16,'個人種目データ'!$A$12:$A$56,'個人種目データ'!$D$12:$D$56))</f>
      </c>
      <c r="AA16" s="157">
        <f>IF(Y16="","",LOOKUP(Y16,'個人種目データ'!$A$12:$A$56,'個人種目データ'!$H$12:$H$56))</f>
      </c>
      <c r="AB16" s="148">
        <f t="shared" si="5"/>
      </c>
    </row>
    <row r="17" spans="1:28" ht="27" customHeight="1">
      <c r="A17" s="136">
        <f>'個人種目データ'!A25</f>
        <v>14</v>
      </c>
      <c r="B17" s="137">
        <f>'個人種目データ'!C25</f>
      </c>
      <c r="C17" s="137">
        <f>IF(B17="","",'個人種目データ'!D25)</f>
      </c>
      <c r="D17" s="138">
        <f>'個人種目データ'!H25</f>
      </c>
      <c r="E17" s="149"/>
      <c r="F17" s="150">
        <v>13</v>
      </c>
      <c r="G17" s="151">
        <f>IF(J17="","",'個人種目データ'!$E$2)</f>
      </c>
      <c r="H17" s="151">
        <f>IF(J17="","",'個人種目データ'!$N$2)</f>
      </c>
      <c r="I17" s="151">
        <f>IF(K17="","",'大会申込み'!$N$8)</f>
      </c>
      <c r="J17" s="152"/>
      <c r="K17" s="153">
        <f t="shared" si="3"/>
      </c>
      <c r="L17" s="154"/>
      <c r="M17" s="152"/>
      <c r="N17" s="155">
        <f t="shared" si="4"/>
      </c>
      <c r="O17" s="152"/>
      <c r="P17" s="152"/>
      <c r="Q17" s="156">
        <f>IF(P17="","",LOOKUP(P17,'個人種目データ'!$A$12:$A$56,'個人種目データ'!$D$12:$D$56))</f>
      </c>
      <c r="R17" s="157">
        <f>IF(P17="","",LOOKUP(P17,'個人種目データ'!$A$12:$A$56,'個人種目データ'!$H$12:$H$56))</f>
      </c>
      <c r="S17" s="158"/>
      <c r="T17" s="156">
        <f>IF(S17="","",LOOKUP(S17,'個人種目データ'!$A$12:$A$56,'個人種目データ'!$D$12:$D$56))</f>
      </c>
      <c r="U17" s="157">
        <f>IF(S17="","",LOOKUP(S17,'個人種目データ'!$A$12:$A$56,'個人種目データ'!$H$12:$H$56))</f>
      </c>
      <c r="V17" s="158"/>
      <c r="W17" s="156">
        <f>IF(V17="","",LOOKUP(V17,'個人種目データ'!$A$12:$A$56,'個人種目データ'!$D$12:$D$56))</f>
      </c>
      <c r="X17" s="157">
        <f>IF(V17="","",LOOKUP(V17,'個人種目データ'!$A$12:$A$56,'個人種目データ'!$H$12:$H$56))</f>
      </c>
      <c r="Y17" s="158"/>
      <c r="Z17" s="156">
        <f>IF(Y17="","",LOOKUP(Y17,'個人種目データ'!$A$12:$A$56,'個人種目データ'!$D$12:$D$56))</f>
      </c>
      <c r="AA17" s="157">
        <f>IF(Y17="","",LOOKUP(Y17,'個人種目データ'!$A$12:$A$56,'個人種目データ'!$H$12:$H$56))</f>
      </c>
      <c r="AB17" s="148">
        <f t="shared" si="5"/>
      </c>
    </row>
    <row r="18" spans="1:28" ht="27" customHeight="1">
      <c r="A18" s="136">
        <f>'個人種目データ'!A26</f>
        <v>15</v>
      </c>
      <c r="B18" s="137">
        <f>'個人種目データ'!C26</f>
      </c>
      <c r="C18" s="137">
        <f>IF(B18="","",'個人種目データ'!D26)</f>
      </c>
      <c r="D18" s="138">
        <f>'個人種目データ'!H26</f>
      </c>
      <c r="E18" s="149"/>
      <c r="F18" s="150">
        <v>14</v>
      </c>
      <c r="G18" s="151">
        <f>IF(J18="","",'個人種目データ'!$E$2)</f>
      </c>
      <c r="H18" s="151">
        <f>IF(J18="","",'個人種目データ'!$N$2)</f>
      </c>
      <c r="I18" s="151">
        <f>IF(K18="","",'大会申込み'!$N$8)</f>
      </c>
      <c r="J18" s="152"/>
      <c r="K18" s="153">
        <f t="shared" si="3"/>
      </c>
      <c r="L18" s="154"/>
      <c r="M18" s="152"/>
      <c r="N18" s="155">
        <f t="shared" si="4"/>
      </c>
      <c r="O18" s="152"/>
      <c r="P18" s="152"/>
      <c r="Q18" s="156">
        <f>IF(P18="","",LOOKUP(P18,'個人種目データ'!$A$12:$A$56,'個人種目データ'!$D$12:$D$56))</f>
      </c>
      <c r="R18" s="157">
        <f>IF(P18="","",LOOKUP(P18,'個人種目データ'!$A$12:$A$56,'個人種目データ'!$H$12:$H$56))</f>
      </c>
      <c r="S18" s="158"/>
      <c r="T18" s="156">
        <f>IF(S18="","",LOOKUP(S18,'個人種目データ'!$A$12:$A$56,'個人種目データ'!$D$12:$D$56))</f>
      </c>
      <c r="U18" s="157">
        <f>IF(S18="","",LOOKUP(S18,'個人種目データ'!$A$12:$A$56,'個人種目データ'!$H$12:$H$56))</f>
      </c>
      <c r="V18" s="158"/>
      <c r="W18" s="156">
        <f>IF(V18="","",LOOKUP(V18,'個人種目データ'!$A$12:$A$56,'個人種目データ'!$D$12:$D$56))</f>
      </c>
      <c r="X18" s="157">
        <f>IF(V18="","",LOOKUP(V18,'個人種目データ'!$A$12:$A$56,'個人種目データ'!$H$12:$H$56))</f>
      </c>
      <c r="Y18" s="158"/>
      <c r="Z18" s="156">
        <f>IF(Y18="","",LOOKUP(Y18,'個人種目データ'!$A$12:$A$56,'個人種目データ'!$D$12:$D$56))</f>
      </c>
      <c r="AA18" s="157">
        <f>IF(Y18="","",LOOKUP(Y18,'個人種目データ'!$A$12:$A$56,'個人種目データ'!$H$12:$H$56))</f>
      </c>
      <c r="AB18" s="148">
        <f t="shared" si="5"/>
      </c>
    </row>
    <row r="19" spans="1:28" ht="27" customHeight="1">
      <c r="A19" s="136">
        <f>'個人種目データ'!A27</f>
        <v>16</v>
      </c>
      <c r="B19" s="137">
        <f>'個人種目データ'!C27</f>
      </c>
      <c r="C19" s="137">
        <f>IF(B19="","",'個人種目データ'!D27)</f>
      </c>
      <c r="D19" s="138">
        <f>'個人種目データ'!H27</f>
      </c>
      <c r="E19" s="149"/>
      <c r="F19" s="150">
        <v>15</v>
      </c>
      <c r="G19" s="151">
        <f>IF(J19="","",'個人種目データ'!$E$2)</f>
      </c>
      <c r="H19" s="151">
        <f>IF(J19="","",'個人種目データ'!$N$2)</f>
      </c>
      <c r="I19" s="151">
        <f>IF(K19="","",'大会申込み'!$N$8)</f>
      </c>
      <c r="J19" s="152"/>
      <c r="K19" s="153">
        <f t="shared" si="3"/>
      </c>
      <c r="L19" s="154"/>
      <c r="M19" s="152"/>
      <c r="N19" s="155">
        <f t="shared" si="4"/>
      </c>
      <c r="O19" s="152"/>
      <c r="P19" s="152"/>
      <c r="Q19" s="156">
        <f>IF(P19="","",LOOKUP(P19,'個人種目データ'!$A$12:$A$56,'個人種目データ'!$D$12:$D$56))</f>
      </c>
      <c r="R19" s="157">
        <f>IF(P19="","",LOOKUP(P19,'個人種目データ'!$A$12:$A$56,'個人種目データ'!$H$12:$H$56))</f>
      </c>
      <c r="S19" s="158"/>
      <c r="T19" s="156">
        <f>IF(S19="","",LOOKUP(S19,'個人種目データ'!$A$12:$A$56,'個人種目データ'!$D$12:$D$56))</f>
      </c>
      <c r="U19" s="157">
        <f>IF(S19="","",LOOKUP(S19,'個人種目データ'!$A$12:$A$56,'個人種目データ'!$H$12:$H$56))</f>
      </c>
      <c r="V19" s="158"/>
      <c r="W19" s="156">
        <f>IF(V19="","",LOOKUP(V19,'個人種目データ'!$A$12:$A$56,'個人種目データ'!$D$12:$D$56))</f>
      </c>
      <c r="X19" s="157">
        <f>IF(V19="","",LOOKUP(V19,'個人種目データ'!$A$12:$A$56,'個人種目データ'!$H$12:$H$56))</f>
      </c>
      <c r="Y19" s="158"/>
      <c r="Z19" s="156">
        <f>IF(Y19="","",LOOKUP(Y19,'個人種目データ'!$A$12:$A$56,'個人種目データ'!$D$12:$D$56))</f>
      </c>
      <c r="AA19" s="157">
        <f>IF(Y19="","",LOOKUP(Y19,'個人種目データ'!$A$12:$A$56,'個人種目データ'!$H$12:$H$56))</f>
      </c>
      <c r="AB19" s="148">
        <f t="shared" si="5"/>
      </c>
    </row>
    <row r="20" spans="1:28" ht="27" customHeight="1">
      <c r="A20" s="136">
        <f>'個人種目データ'!A28</f>
        <v>17</v>
      </c>
      <c r="B20" s="137">
        <f>'個人種目データ'!C28</f>
      </c>
      <c r="C20" s="137">
        <f>IF(B20="","",'個人種目データ'!D28)</f>
      </c>
      <c r="D20" s="138">
        <f>'個人種目データ'!H28</f>
      </c>
      <c r="E20" s="149"/>
      <c r="F20" s="150">
        <v>16</v>
      </c>
      <c r="G20" s="151">
        <f>IF(J20="","",'個人種目データ'!$E$2)</f>
      </c>
      <c r="H20" s="151">
        <f>IF(J20="","",'個人種目データ'!$N$2)</f>
      </c>
      <c r="I20" s="151">
        <f>IF(K20="","",'大会申込み'!$N$8)</f>
      </c>
      <c r="J20" s="152"/>
      <c r="K20" s="153">
        <f t="shared" si="3"/>
      </c>
      <c r="L20" s="154"/>
      <c r="M20" s="152"/>
      <c r="N20" s="155">
        <f t="shared" si="4"/>
      </c>
      <c r="O20" s="152"/>
      <c r="P20" s="152"/>
      <c r="Q20" s="156">
        <f>IF(P20="","",LOOKUP(P20,'個人種目データ'!$A$12:$A$56,'個人種目データ'!$D$12:$D$56))</f>
      </c>
      <c r="R20" s="157">
        <f>IF(P20="","",LOOKUP(P20,'個人種目データ'!$A$12:$A$56,'個人種目データ'!$H$12:$H$56))</f>
      </c>
      <c r="S20" s="158"/>
      <c r="T20" s="156">
        <f>IF(S20="","",LOOKUP(S20,'個人種目データ'!$A$12:$A$56,'個人種目データ'!$D$12:$D$56))</f>
      </c>
      <c r="U20" s="157">
        <f>IF(S20="","",LOOKUP(S20,'個人種目データ'!$A$12:$A$56,'個人種目データ'!$H$12:$H$56))</f>
      </c>
      <c r="V20" s="158"/>
      <c r="W20" s="156">
        <f>IF(V20="","",LOOKUP(V20,'個人種目データ'!$A$12:$A$56,'個人種目データ'!$D$12:$D$56))</f>
      </c>
      <c r="X20" s="157">
        <f>IF(V20="","",LOOKUP(V20,'個人種目データ'!$A$12:$A$56,'個人種目データ'!$H$12:$H$56))</f>
      </c>
      <c r="Y20" s="158"/>
      <c r="Z20" s="156">
        <f>IF(Y20="","",LOOKUP(Y20,'個人種目データ'!$A$12:$A$56,'個人種目データ'!$D$12:$D$56))</f>
      </c>
      <c r="AA20" s="157">
        <f>IF(Y20="","",LOOKUP(Y20,'個人種目データ'!$A$12:$A$56,'個人種目データ'!$H$12:$H$56))</f>
      </c>
      <c r="AB20" s="148">
        <f t="shared" si="5"/>
      </c>
    </row>
    <row r="21" spans="1:28" ht="27" customHeight="1">
      <c r="A21" s="136">
        <f>'個人種目データ'!A29</f>
        <v>18</v>
      </c>
      <c r="B21" s="137">
        <f>'個人種目データ'!C29</f>
      </c>
      <c r="C21" s="137">
        <f>IF(B21="","",'個人種目データ'!D29)</f>
      </c>
      <c r="D21" s="138">
        <f>'個人種目データ'!H29</f>
      </c>
      <c r="E21" s="149"/>
      <c r="F21" s="150">
        <v>17</v>
      </c>
      <c r="G21" s="151">
        <f>IF(J21="","",'個人種目データ'!$E$2)</f>
      </c>
      <c r="H21" s="151">
        <f>IF(J21="","",'個人種目データ'!$N$2)</f>
      </c>
      <c r="I21" s="151">
        <f>IF(K21="","",'大会申込み'!$N$8)</f>
      </c>
      <c r="J21" s="152"/>
      <c r="K21" s="153">
        <f t="shared" si="3"/>
      </c>
      <c r="L21" s="154"/>
      <c r="M21" s="152"/>
      <c r="N21" s="155">
        <f t="shared" si="4"/>
      </c>
      <c r="O21" s="152"/>
      <c r="P21" s="152"/>
      <c r="Q21" s="156">
        <f>IF(P21="","",LOOKUP(P21,'個人種目データ'!$A$12:$A$56,'個人種目データ'!$D$12:$D$56))</f>
      </c>
      <c r="R21" s="157">
        <f>IF(P21="","",LOOKUP(P21,'個人種目データ'!$A$12:$A$56,'個人種目データ'!$H$12:$H$56))</f>
      </c>
      <c r="S21" s="158"/>
      <c r="T21" s="156">
        <f>IF(S21="","",LOOKUP(S21,'個人種目データ'!$A$12:$A$56,'個人種目データ'!$D$12:$D$56))</f>
      </c>
      <c r="U21" s="157">
        <f>IF(S21="","",LOOKUP(S21,'個人種目データ'!$A$12:$A$56,'個人種目データ'!$H$12:$H$56))</f>
      </c>
      <c r="V21" s="158"/>
      <c r="W21" s="156">
        <f>IF(V21="","",LOOKUP(V21,'個人種目データ'!$A$12:$A$56,'個人種目データ'!$D$12:$D$56))</f>
      </c>
      <c r="X21" s="157">
        <f>IF(V21="","",LOOKUP(V21,'個人種目データ'!$A$12:$A$56,'個人種目データ'!$H$12:$H$56))</f>
      </c>
      <c r="Y21" s="158"/>
      <c r="Z21" s="156">
        <f>IF(Y21="","",LOOKUP(Y21,'個人種目データ'!$A$12:$A$56,'個人種目データ'!$D$12:$D$56))</f>
      </c>
      <c r="AA21" s="157">
        <f>IF(Y21="","",LOOKUP(Y21,'個人種目データ'!$A$12:$A$56,'個人種目データ'!$H$12:$H$56))</f>
      </c>
      <c r="AB21" s="148">
        <f t="shared" si="5"/>
      </c>
    </row>
    <row r="22" spans="1:28" ht="27" customHeight="1">
      <c r="A22" s="136">
        <f>'個人種目データ'!A30</f>
        <v>19</v>
      </c>
      <c r="B22" s="137">
        <f>'個人種目データ'!C30</f>
      </c>
      <c r="C22" s="137">
        <f>IF(B22="","",'個人種目データ'!D30)</f>
      </c>
      <c r="D22" s="138">
        <f>'個人種目データ'!H30</f>
      </c>
      <c r="E22" s="149"/>
      <c r="F22" s="150">
        <v>18</v>
      </c>
      <c r="G22" s="151">
        <f>IF(J22="","",'個人種目データ'!$E$2)</f>
      </c>
      <c r="H22" s="151">
        <f>IF(J22="","",'個人種目データ'!$N$2)</f>
      </c>
      <c r="I22" s="151">
        <f>IF(K22="","",'大会申込み'!$N$8)</f>
      </c>
      <c r="J22" s="152"/>
      <c r="K22" s="153">
        <f t="shared" si="3"/>
      </c>
      <c r="L22" s="154"/>
      <c r="M22" s="152"/>
      <c r="N22" s="155">
        <f t="shared" si="4"/>
      </c>
      <c r="O22" s="152"/>
      <c r="P22" s="152"/>
      <c r="Q22" s="156">
        <f>IF(P22="","",LOOKUP(P22,'個人種目データ'!$A$12:$A$56,'個人種目データ'!$D$12:$D$56))</f>
      </c>
      <c r="R22" s="157">
        <f>IF(P22="","",LOOKUP(P22,'個人種目データ'!$A$12:$A$56,'個人種目データ'!$H$12:$H$56))</f>
      </c>
      <c r="S22" s="158"/>
      <c r="T22" s="156">
        <f>IF(S22="","",LOOKUP(S22,'個人種目データ'!$A$12:$A$56,'個人種目データ'!$D$12:$D$56))</f>
      </c>
      <c r="U22" s="157">
        <f>IF(S22="","",LOOKUP(S22,'個人種目データ'!$A$12:$A$56,'個人種目データ'!$H$12:$H$56))</f>
      </c>
      <c r="V22" s="158"/>
      <c r="W22" s="156">
        <f>IF(V22="","",LOOKUP(V22,'個人種目データ'!$A$12:$A$56,'個人種目データ'!$D$12:$D$56))</f>
      </c>
      <c r="X22" s="157">
        <f>IF(V22="","",LOOKUP(V22,'個人種目データ'!$A$12:$A$56,'個人種目データ'!$H$12:$H$56))</f>
      </c>
      <c r="Y22" s="158"/>
      <c r="Z22" s="156">
        <f>IF(Y22="","",LOOKUP(Y22,'個人種目データ'!$A$12:$A$56,'個人種目データ'!$D$12:$D$56))</f>
      </c>
      <c r="AA22" s="157">
        <f>IF(Y22="","",LOOKUP(Y22,'個人種目データ'!$A$12:$A$56,'個人種目データ'!$H$12:$H$56))</f>
      </c>
      <c r="AB22" s="148">
        <f t="shared" si="5"/>
      </c>
    </row>
    <row r="23" spans="1:28" ht="27" customHeight="1">
      <c r="A23" s="136">
        <f>'個人種目データ'!A31</f>
        <v>20</v>
      </c>
      <c r="B23" s="137">
        <f>'個人種目データ'!C31</f>
      </c>
      <c r="C23" s="137">
        <f>IF(B23="","",'個人種目データ'!D31)</f>
      </c>
      <c r="D23" s="138">
        <f>'個人種目データ'!H31</f>
      </c>
      <c r="E23" s="149"/>
      <c r="F23" s="150">
        <v>19</v>
      </c>
      <c r="G23" s="151">
        <f>IF(J23="","",'個人種目データ'!$E$2)</f>
      </c>
      <c r="H23" s="151">
        <f>IF(J23="","",'個人種目データ'!$N$2)</f>
      </c>
      <c r="I23" s="151">
        <f>IF(K23="","",'大会申込み'!$N$8)</f>
      </c>
      <c r="J23" s="152"/>
      <c r="K23" s="153">
        <f t="shared" si="3"/>
      </c>
      <c r="L23" s="154"/>
      <c r="M23" s="152"/>
      <c r="N23" s="155">
        <f t="shared" si="4"/>
      </c>
      <c r="O23" s="152"/>
      <c r="P23" s="152"/>
      <c r="Q23" s="156">
        <f>IF(P23="","",LOOKUP(P23,'個人種目データ'!$A$12:$A$56,'個人種目データ'!$D$12:$D$56))</f>
      </c>
      <c r="R23" s="157">
        <f>IF(P23="","",LOOKUP(P23,'個人種目データ'!$A$12:$A$56,'個人種目データ'!$H$12:$H$56))</f>
      </c>
      <c r="S23" s="158"/>
      <c r="T23" s="156">
        <f>IF(S23="","",LOOKUP(S23,'個人種目データ'!$A$12:$A$56,'個人種目データ'!$D$12:$D$56))</f>
      </c>
      <c r="U23" s="157">
        <f>IF(S23="","",LOOKUP(S23,'個人種目データ'!$A$12:$A$56,'個人種目データ'!$H$12:$H$56))</f>
      </c>
      <c r="V23" s="158"/>
      <c r="W23" s="156">
        <f>IF(V23="","",LOOKUP(V23,'個人種目データ'!$A$12:$A$56,'個人種目データ'!$D$12:$D$56))</f>
      </c>
      <c r="X23" s="157">
        <f>IF(V23="","",LOOKUP(V23,'個人種目データ'!$A$12:$A$56,'個人種目データ'!$H$12:$H$56))</f>
      </c>
      <c r="Y23" s="158"/>
      <c r="Z23" s="156">
        <f>IF(Y23="","",LOOKUP(Y23,'個人種目データ'!$A$12:$A$56,'個人種目データ'!$D$12:$D$56))</f>
      </c>
      <c r="AA23" s="157">
        <f>IF(Y23="","",LOOKUP(Y23,'個人種目データ'!$A$12:$A$56,'個人種目データ'!$H$12:$H$56))</f>
      </c>
      <c r="AB23" s="148">
        <f t="shared" si="5"/>
      </c>
    </row>
    <row r="24" spans="1:29" s="126" customFormat="1" ht="27" customHeight="1">
      <c r="A24" s="136">
        <f>'個人種目データ'!A32</f>
        <v>21</v>
      </c>
      <c r="B24" s="137">
        <f>'個人種目データ'!C32</f>
      </c>
      <c r="C24" s="137">
        <f>IF(B24="","",'個人種目データ'!D32)</f>
      </c>
      <c r="D24" s="138">
        <f>'個人種目データ'!H32</f>
      </c>
      <c r="E24" s="149"/>
      <c r="F24" s="150">
        <v>20</v>
      </c>
      <c r="G24" s="151">
        <f>IF(J24="","",'個人種目データ'!$E$2)</f>
      </c>
      <c r="H24" s="151">
        <f>IF(J24="","",'個人種目データ'!$N$2)</f>
      </c>
      <c r="I24" s="151">
        <f>IF(K24="","",'大会申込み'!$N$8)</f>
      </c>
      <c r="J24" s="152"/>
      <c r="K24" s="153">
        <f aca="true" t="shared" si="6" ref="K24:K32">IF(J24="","",IF(J24=1,"男子",IF(J24=2,"女子","混合")))</f>
      </c>
      <c r="L24" s="154"/>
      <c r="M24" s="152"/>
      <c r="N24" s="155">
        <f aca="true" t="shared" si="7" ref="N24:N32">IF(M24="","",IF(M24=6,"ﾌﾘｰﾘﾚｰ","ﾒﾄﾞﾚｰﾘﾚｰ"))</f>
      </c>
      <c r="O24" s="152"/>
      <c r="P24" s="152"/>
      <c r="Q24" s="156">
        <f>IF(P24="","",LOOKUP(P24,'個人種目データ'!$A$12:$A$56,'個人種目データ'!$D$12:$D$56))</f>
      </c>
      <c r="R24" s="157">
        <f>IF(P24="","",LOOKUP(P24,'個人種目データ'!$A$12:$A$56,'個人種目データ'!$H$12:$H$56))</f>
      </c>
      <c r="S24" s="158"/>
      <c r="T24" s="156">
        <f>IF(S24="","",LOOKUP(S24,'個人種目データ'!$A$12:$A$56,'個人種目データ'!$D$12:$D$56))</f>
      </c>
      <c r="U24" s="157">
        <f>IF(S24="","",LOOKUP(S24,'個人種目データ'!$A$12:$A$56,'個人種目データ'!$H$12:$H$56))</f>
      </c>
      <c r="V24" s="158"/>
      <c r="W24" s="156">
        <f>IF(V24="","",LOOKUP(V24,'個人種目データ'!$A$12:$A$56,'個人種目データ'!$D$12:$D$56))</f>
      </c>
      <c r="X24" s="157">
        <f>IF(V24="","",LOOKUP(V24,'個人種目データ'!$A$12:$A$56,'個人種目データ'!$H$12:$H$56))</f>
      </c>
      <c r="Y24" s="158"/>
      <c r="Z24" s="156">
        <f>IF(Y24="","",LOOKUP(Y24,'個人種目データ'!$A$12:$A$56,'個人種目データ'!$D$12:$D$56))</f>
      </c>
      <c r="AA24" s="157">
        <f>IF(Y24="","",LOOKUP(Y24,'個人種目データ'!$A$12:$A$56,'個人種目データ'!$H$12:$H$56))</f>
      </c>
      <c r="AB24" s="148">
        <f aca="true" t="shared" si="8" ref="AB24:AB32">IF(R24="","",R24+U24+X24+AA24)</f>
      </c>
      <c r="AC24" s="159"/>
    </row>
    <row r="25" spans="1:29" s="126" customFormat="1" ht="27" customHeight="1">
      <c r="A25" s="136">
        <f>'個人種目データ'!A33</f>
        <v>22</v>
      </c>
      <c r="B25" s="137">
        <f>'個人種目データ'!C33</f>
      </c>
      <c r="C25" s="137">
        <f>IF(B25="","",'個人種目データ'!D33)</f>
      </c>
      <c r="D25" s="138">
        <f>'個人種目データ'!H33</f>
      </c>
      <c r="E25" s="149"/>
      <c r="F25" s="150">
        <v>21</v>
      </c>
      <c r="G25" s="151">
        <f>IF(J25="","",'個人種目データ'!$E$2)</f>
      </c>
      <c r="H25" s="151">
        <f>IF(J25="","",'個人種目データ'!$N$2)</f>
      </c>
      <c r="I25" s="151">
        <f>IF(K25="","",'大会申込み'!$N$8)</f>
      </c>
      <c r="J25" s="152"/>
      <c r="K25" s="153">
        <f t="shared" si="6"/>
      </c>
      <c r="L25" s="154"/>
      <c r="M25" s="152"/>
      <c r="N25" s="155">
        <f t="shared" si="7"/>
      </c>
      <c r="O25" s="152"/>
      <c r="P25" s="152"/>
      <c r="Q25" s="156">
        <f>IF(P25="","",LOOKUP(P25,'個人種目データ'!$A$12:$A$56,'個人種目データ'!$D$12:$D$56))</f>
      </c>
      <c r="R25" s="157">
        <f>IF(P25="","",LOOKUP(P25,'個人種目データ'!$A$12:$A$56,'個人種目データ'!$H$12:$H$56))</f>
      </c>
      <c r="S25" s="158"/>
      <c r="T25" s="156">
        <f>IF(S25="","",LOOKUP(S25,'個人種目データ'!$A$12:$A$56,'個人種目データ'!$D$12:$D$56))</f>
      </c>
      <c r="U25" s="157">
        <f>IF(S25="","",LOOKUP(S25,'個人種目データ'!$A$12:$A$56,'個人種目データ'!$H$12:$H$56))</f>
      </c>
      <c r="V25" s="158"/>
      <c r="W25" s="156">
        <f>IF(V25="","",LOOKUP(V25,'個人種目データ'!$A$12:$A$56,'個人種目データ'!$D$12:$D$56))</f>
      </c>
      <c r="X25" s="157">
        <f>IF(V25="","",LOOKUP(V25,'個人種目データ'!$A$12:$A$56,'個人種目データ'!$H$12:$H$56))</f>
      </c>
      <c r="Y25" s="158"/>
      <c r="Z25" s="156">
        <f>IF(Y25="","",LOOKUP(Y25,'個人種目データ'!$A$12:$A$56,'個人種目データ'!$D$12:$D$56))</f>
      </c>
      <c r="AA25" s="157">
        <f>IF(Y25="","",LOOKUP(Y25,'個人種目データ'!$A$12:$A$56,'個人種目データ'!$H$12:$H$56))</f>
      </c>
      <c r="AB25" s="148">
        <f t="shared" si="8"/>
      </c>
      <c r="AC25" s="159"/>
    </row>
    <row r="26" spans="1:29" s="126" customFormat="1" ht="27" customHeight="1">
      <c r="A26" s="136">
        <f>'個人種目データ'!A34</f>
        <v>23</v>
      </c>
      <c r="B26" s="137">
        <f>'個人種目データ'!C34</f>
      </c>
      <c r="C26" s="137">
        <f>IF(B26="","",'個人種目データ'!D34)</f>
      </c>
      <c r="D26" s="138">
        <f>'個人種目データ'!H34</f>
      </c>
      <c r="E26" s="149"/>
      <c r="F26" s="150">
        <v>22</v>
      </c>
      <c r="G26" s="151">
        <f>IF(J26="","",'個人種目データ'!$E$2)</f>
      </c>
      <c r="H26" s="151">
        <f>IF(J26="","",'個人種目データ'!$N$2)</f>
      </c>
      <c r="I26" s="151">
        <f>IF(K26="","",'大会申込み'!$N$8)</f>
      </c>
      <c r="J26" s="152"/>
      <c r="K26" s="153">
        <f t="shared" si="6"/>
      </c>
      <c r="L26" s="154"/>
      <c r="M26" s="152"/>
      <c r="N26" s="155">
        <f t="shared" si="7"/>
      </c>
      <c r="O26" s="152"/>
      <c r="P26" s="152"/>
      <c r="Q26" s="156">
        <f>IF(P26="","",LOOKUP(P26,'個人種目データ'!$A$12:$A$56,'個人種目データ'!$D$12:$D$56))</f>
      </c>
      <c r="R26" s="157">
        <f>IF(P26="","",LOOKUP(P26,'個人種目データ'!$A$12:$A$56,'個人種目データ'!$H$12:$H$56))</f>
      </c>
      <c r="S26" s="158"/>
      <c r="T26" s="156">
        <f>IF(S26="","",LOOKUP(S26,'個人種目データ'!$A$12:$A$56,'個人種目データ'!$D$12:$D$56))</f>
      </c>
      <c r="U26" s="157">
        <f>IF(S26="","",LOOKUP(S26,'個人種目データ'!$A$12:$A$56,'個人種目データ'!$H$12:$H$56))</f>
      </c>
      <c r="V26" s="158"/>
      <c r="W26" s="156">
        <f>IF(V26="","",LOOKUP(V26,'個人種目データ'!$A$12:$A$56,'個人種目データ'!$D$12:$D$56))</f>
      </c>
      <c r="X26" s="157">
        <f>IF(V26="","",LOOKUP(V26,'個人種目データ'!$A$12:$A$56,'個人種目データ'!$H$12:$H$56))</f>
      </c>
      <c r="Y26" s="158"/>
      <c r="Z26" s="156">
        <f>IF(Y26="","",LOOKUP(Y26,'個人種目データ'!$A$12:$A$56,'個人種目データ'!$D$12:$D$56))</f>
      </c>
      <c r="AA26" s="157">
        <f>IF(Y26="","",LOOKUP(Y26,'個人種目データ'!$A$12:$A$56,'個人種目データ'!$H$12:$H$56))</f>
      </c>
      <c r="AB26" s="148">
        <f t="shared" si="8"/>
      </c>
      <c r="AC26" s="159"/>
    </row>
    <row r="27" spans="1:29" s="126" customFormat="1" ht="27" customHeight="1">
      <c r="A27" s="136">
        <f>'個人種目データ'!A35</f>
        <v>24</v>
      </c>
      <c r="B27" s="137">
        <f>'個人種目データ'!C35</f>
      </c>
      <c r="C27" s="137">
        <f>IF(B27="","",'個人種目データ'!D35)</f>
      </c>
      <c r="D27" s="138">
        <f>'個人種目データ'!H35</f>
      </c>
      <c r="E27" s="149"/>
      <c r="F27" s="150">
        <v>23</v>
      </c>
      <c r="G27" s="151">
        <f>IF(J27="","",'個人種目データ'!$E$2)</f>
      </c>
      <c r="H27" s="151">
        <f>IF(J27="","",'個人種目データ'!$N$2)</f>
      </c>
      <c r="I27" s="151">
        <f>IF(K27="","",'大会申込み'!$N$8)</f>
      </c>
      <c r="J27" s="152"/>
      <c r="K27" s="153">
        <f t="shared" si="6"/>
      </c>
      <c r="L27" s="154"/>
      <c r="M27" s="152"/>
      <c r="N27" s="155">
        <f t="shared" si="7"/>
      </c>
      <c r="O27" s="152"/>
      <c r="P27" s="152"/>
      <c r="Q27" s="156">
        <f>IF(P27="","",LOOKUP(P27,'個人種目データ'!$A$12:$A$56,'個人種目データ'!$D$12:$D$56))</f>
      </c>
      <c r="R27" s="157">
        <f>IF(P27="","",LOOKUP(P27,'個人種目データ'!$A$12:$A$56,'個人種目データ'!$H$12:$H$56))</f>
      </c>
      <c r="S27" s="158"/>
      <c r="T27" s="156">
        <f>IF(S27="","",LOOKUP(S27,'個人種目データ'!$A$12:$A$56,'個人種目データ'!$D$12:$D$56))</f>
      </c>
      <c r="U27" s="157">
        <f>IF(S27="","",LOOKUP(S27,'個人種目データ'!$A$12:$A$56,'個人種目データ'!$H$12:$H$56))</f>
      </c>
      <c r="V27" s="158"/>
      <c r="W27" s="156">
        <f>IF(V27="","",LOOKUP(V27,'個人種目データ'!$A$12:$A$56,'個人種目データ'!$D$12:$D$56))</f>
      </c>
      <c r="X27" s="157">
        <f>IF(V27="","",LOOKUP(V27,'個人種目データ'!$A$12:$A$56,'個人種目データ'!$H$12:$H$56))</f>
      </c>
      <c r="Y27" s="158"/>
      <c r="Z27" s="156">
        <f>IF(Y27="","",LOOKUP(Y27,'個人種目データ'!$A$12:$A$56,'個人種目データ'!$D$12:$D$56))</f>
      </c>
      <c r="AA27" s="157">
        <f>IF(Y27="","",LOOKUP(Y27,'個人種目データ'!$A$12:$A$56,'個人種目データ'!$H$12:$H$56))</f>
      </c>
      <c r="AB27" s="148">
        <f t="shared" si="8"/>
      </c>
      <c r="AC27" s="159"/>
    </row>
    <row r="28" spans="1:29" s="126" customFormat="1" ht="27" customHeight="1">
      <c r="A28" s="136">
        <f>'個人種目データ'!A36</f>
        <v>25</v>
      </c>
      <c r="B28" s="137">
        <f>'個人種目データ'!C36</f>
      </c>
      <c r="C28" s="137">
        <f>IF(B28="","",'個人種目データ'!D36)</f>
      </c>
      <c r="D28" s="138">
        <f>'個人種目データ'!H36</f>
      </c>
      <c r="E28" s="149"/>
      <c r="F28" s="150">
        <v>24</v>
      </c>
      <c r="G28" s="151">
        <f>IF(J28="","",'個人種目データ'!$E$2)</f>
      </c>
      <c r="H28" s="151">
        <f>IF(J28="","",'個人種目データ'!$N$2)</f>
      </c>
      <c r="I28" s="151">
        <f>IF(K28="","",'大会申込み'!$N$8)</f>
      </c>
      <c r="J28" s="152"/>
      <c r="K28" s="153">
        <f t="shared" si="6"/>
      </c>
      <c r="L28" s="154"/>
      <c r="M28" s="152"/>
      <c r="N28" s="155">
        <f t="shared" si="7"/>
      </c>
      <c r="O28" s="152"/>
      <c r="P28" s="152"/>
      <c r="Q28" s="156">
        <f>IF(P28="","",LOOKUP(P28,'個人種目データ'!$A$12:$A$56,'個人種目データ'!$D$12:$D$56))</f>
      </c>
      <c r="R28" s="157">
        <f>IF(P28="","",LOOKUP(P28,'個人種目データ'!$A$12:$A$56,'個人種目データ'!$H$12:$H$56))</f>
      </c>
      <c r="S28" s="158"/>
      <c r="T28" s="156">
        <f>IF(S28="","",LOOKUP(S28,'個人種目データ'!$A$12:$A$56,'個人種目データ'!$D$12:$D$56))</f>
      </c>
      <c r="U28" s="157">
        <f>IF(S28="","",LOOKUP(S28,'個人種目データ'!$A$12:$A$56,'個人種目データ'!$H$12:$H$56))</f>
      </c>
      <c r="V28" s="158"/>
      <c r="W28" s="156">
        <f>IF(V28="","",LOOKUP(V28,'個人種目データ'!$A$12:$A$56,'個人種目データ'!$D$12:$D$56))</f>
      </c>
      <c r="X28" s="157">
        <f>IF(V28="","",LOOKUP(V28,'個人種目データ'!$A$12:$A$56,'個人種目データ'!$H$12:$H$56))</f>
      </c>
      <c r="Y28" s="158"/>
      <c r="Z28" s="156">
        <f>IF(Y28="","",LOOKUP(Y28,'個人種目データ'!$A$12:$A$56,'個人種目データ'!$D$12:$D$56))</f>
      </c>
      <c r="AA28" s="157">
        <f>IF(Y28="","",LOOKUP(Y28,'個人種目データ'!$A$12:$A$56,'個人種目データ'!$H$12:$H$56))</f>
      </c>
      <c r="AB28" s="148">
        <f t="shared" si="8"/>
      </c>
      <c r="AC28" s="159"/>
    </row>
    <row r="29" spans="1:29" s="126" customFormat="1" ht="27" customHeight="1">
      <c r="A29" s="136">
        <f>'個人種目データ'!A37</f>
        <v>26</v>
      </c>
      <c r="B29" s="137">
        <f>'個人種目データ'!C37</f>
      </c>
      <c r="C29" s="137">
        <f>IF(B29="","",'個人種目データ'!D37)</f>
      </c>
      <c r="D29" s="138">
        <f>'個人種目データ'!H37</f>
      </c>
      <c r="E29" s="149"/>
      <c r="F29" s="150">
        <v>25</v>
      </c>
      <c r="G29" s="151">
        <f>IF(J29="","",'個人種目データ'!$E$2)</f>
      </c>
      <c r="H29" s="151">
        <f>IF(J29="","",'個人種目データ'!$N$2)</f>
      </c>
      <c r="I29" s="151">
        <f>IF(K29="","",'大会申込み'!$N$8)</f>
      </c>
      <c r="J29" s="152"/>
      <c r="K29" s="153">
        <f t="shared" si="6"/>
      </c>
      <c r="L29" s="154"/>
      <c r="M29" s="152"/>
      <c r="N29" s="155">
        <f t="shared" si="7"/>
      </c>
      <c r="O29" s="152"/>
      <c r="P29" s="152"/>
      <c r="Q29" s="156">
        <f>IF(P29="","",LOOKUP(P29,'個人種目データ'!$A$12:$A$56,'個人種目データ'!$D$12:$D$56))</f>
      </c>
      <c r="R29" s="157">
        <f>IF(P29="","",LOOKUP(P29,'個人種目データ'!$A$12:$A$56,'個人種目データ'!$H$12:$H$56))</f>
      </c>
      <c r="S29" s="158"/>
      <c r="T29" s="156">
        <f>IF(S29="","",LOOKUP(S29,'個人種目データ'!$A$12:$A$56,'個人種目データ'!$D$12:$D$56))</f>
      </c>
      <c r="U29" s="157">
        <f>IF(S29="","",LOOKUP(S29,'個人種目データ'!$A$12:$A$56,'個人種目データ'!$H$12:$H$56))</f>
      </c>
      <c r="V29" s="158"/>
      <c r="W29" s="156">
        <f>IF(V29="","",LOOKUP(V29,'個人種目データ'!$A$12:$A$56,'個人種目データ'!$D$12:$D$56))</f>
      </c>
      <c r="X29" s="157">
        <f>IF(V29="","",LOOKUP(V29,'個人種目データ'!$A$12:$A$56,'個人種目データ'!$H$12:$H$56))</f>
      </c>
      <c r="Y29" s="158"/>
      <c r="Z29" s="156">
        <f>IF(Y29="","",LOOKUP(Y29,'個人種目データ'!$A$12:$A$56,'個人種目データ'!$D$12:$D$56))</f>
      </c>
      <c r="AA29" s="157">
        <f>IF(Y29="","",LOOKUP(Y29,'個人種目データ'!$A$12:$A$56,'個人種目データ'!$H$12:$H$56))</f>
      </c>
      <c r="AB29" s="148">
        <f t="shared" si="8"/>
      </c>
      <c r="AC29" s="159"/>
    </row>
    <row r="30" spans="1:29" s="126" customFormat="1" ht="27" customHeight="1">
      <c r="A30" s="136">
        <f>'個人種目データ'!A38</f>
        <v>27</v>
      </c>
      <c r="B30" s="137">
        <f>'個人種目データ'!C38</f>
      </c>
      <c r="C30" s="137">
        <f>IF(B30="","",'個人種目データ'!D38)</f>
      </c>
      <c r="D30" s="138">
        <f>'個人種目データ'!H38</f>
      </c>
      <c r="E30" s="149"/>
      <c r="F30" s="150">
        <v>26</v>
      </c>
      <c r="G30" s="151">
        <f>IF(J30="","",'個人種目データ'!$E$2)</f>
      </c>
      <c r="H30" s="151">
        <f>IF(J30="","",'個人種目データ'!$N$2)</f>
      </c>
      <c r="I30" s="151">
        <f>IF(K30="","",'大会申込み'!$N$8)</f>
      </c>
      <c r="J30" s="152"/>
      <c r="K30" s="153">
        <f t="shared" si="6"/>
      </c>
      <c r="L30" s="154"/>
      <c r="M30" s="152"/>
      <c r="N30" s="155">
        <f t="shared" si="7"/>
      </c>
      <c r="O30" s="152"/>
      <c r="P30" s="152"/>
      <c r="Q30" s="156">
        <f>IF(P30="","",LOOKUP(P30,'個人種目データ'!$A$12:$A$56,'個人種目データ'!$D$12:$D$56))</f>
      </c>
      <c r="R30" s="157">
        <f>IF(P30="","",LOOKUP(P30,'個人種目データ'!$A$12:$A$56,'個人種目データ'!$H$12:$H$56))</f>
      </c>
      <c r="S30" s="158"/>
      <c r="T30" s="156">
        <f>IF(S30="","",LOOKUP(S30,'個人種目データ'!$A$12:$A$56,'個人種目データ'!$D$12:$D$56))</f>
      </c>
      <c r="U30" s="157">
        <f>IF(S30="","",LOOKUP(S30,'個人種目データ'!$A$12:$A$56,'個人種目データ'!$H$12:$H$56))</f>
      </c>
      <c r="V30" s="158"/>
      <c r="W30" s="156">
        <f>IF(V30="","",LOOKUP(V30,'個人種目データ'!$A$12:$A$56,'個人種目データ'!$D$12:$D$56))</f>
      </c>
      <c r="X30" s="157">
        <f>IF(V30="","",LOOKUP(V30,'個人種目データ'!$A$12:$A$56,'個人種目データ'!$H$12:$H$56))</f>
      </c>
      <c r="Y30" s="158"/>
      <c r="Z30" s="156">
        <f>IF(Y30="","",LOOKUP(Y30,'個人種目データ'!$A$12:$A$56,'個人種目データ'!$D$12:$D$56))</f>
      </c>
      <c r="AA30" s="157">
        <f>IF(Y30="","",LOOKUP(Y30,'個人種目データ'!$A$12:$A$56,'個人種目データ'!$H$12:$H$56))</f>
      </c>
      <c r="AB30" s="148">
        <f t="shared" si="8"/>
      </c>
      <c r="AC30" s="159"/>
    </row>
    <row r="31" spans="1:29" s="126" customFormat="1" ht="27" customHeight="1">
      <c r="A31" s="136">
        <f>'個人種目データ'!A39</f>
        <v>28</v>
      </c>
      <c r="B31" s="137">
        <f>'個人種目データ'!C39</f>
      </c>
      <c r="C31" s="137">
        <f>IF(B31="","",'個人種目データ'!D39)</f>
      </c>
      <c r="D31" s="138">
        <f>'個人種目データ'!H39</f>
      </c>
      <c r="E31" s="149"/>
      <c r="F31" s="150">
        <v>27</v>
      </c>
      <c r="G31" s="151">
        <f>IF(J31="","",'個人種目データ'!$E$2)</f>
      </c>
      <c r="H31" s="151">
        <f>IF(J31="","",'個人種目データ'!$N$2)</f>
      </c>
      <c r="I31" s="151">
        <f>IF(K31="","",'大会申込み'!$N$8)</f>
      </c>
      <c r="J31" s="152"/>
      <c r="K31" s="153">
        <f t="shared" si="6"/>
      </c>
      <c r="L31" s="154"/>
      <c r="M31" s="152"/>
      <c r="N31" s="155">
        <f t="shared" si="7"/>
      </c>
      <c r="O31" s="152"/>
      <c r="P31" s="152"/>
      <c r="Q31" s="156">
        <f>IF(P31="","",LOOKUP(P31,'個人種目データ'!$A$12:$A$56,'個人種目データ'!$D$12:$D$56))</f>
      </c>
      <c r="R31" s="157">
        <f>IF(P31="","",LOOKUP(P31,'個人種目データ'!$A$12:$A$56,'個人種目データ'!$H$12:$H$56))</f>
      </c>
      <c r="S31" s="158"/>
      <c r="T31" s="156">
        <f>IF(S31="","",LOOKUP(S31,'個人種目データ'!$A$12:$A$56,'個人種目データ'!$D$12:$D$56))</f>
      </c>
      <c r="U31" s="157">
        <f>IF(S31="","",LOOKUP(S31,'個人種目データ'!$A$12:$A$56,'個人種目データ'!$H$12:$H$56))</f>
      </c>
      <c r="V31" s="158"/>
      <c r="W31" s="156">
        <f>IF(V31="","",LOOKUP(V31,'個人種目データ'!$A$12:$A$56,'個人種目データ'!$D$12:$D$56))</f>
      </c>
      <c r="X31" s="157">
        <f>IF(V31="","",LOOKUP(V31,'個人種目データ'!$A$12:$A$56,'個人種目データ'!$H$12:$H$56))</f>
      </c>
      <c r="Y31" s="158"/>
      <c r="Z31" s="156">
        <f>IF(Y31="","",LOOKUP(Y31,'個人種目データ'!$A$12:$A$56,'個人種目データ'!$D$12:$D$56))</f>
      </c>
      <c r="AA31" s="157">
        <f>IF(Y31="","",LOOKUP(Y31,'個人種目データ'!$A$12:$A$56,'個人種目データ'!$H$12:$H$56))</f>
      </c>
      <c r="AB31" s="148">
        <f t="shared" si="8"/>
      </c>
      <c r="AC31" s="159"/>
    </row>
    <row r="32" spans="1:29" s="126" customFormat="1" ht="27" customHeight="1">
      <c r="A32" s="136">
        <f>'個人種目データ'!A40</f>
        <v>29</v>
      </c>
      <c r="B32" s="137">
        <f>'個人種目データ'!C40</f>
      </c>
      <c r="C32" s="137">
        <f>IF(B32="","",'個人種目データ'!D40)</f>
      </c>
      <c r="D32" s="138">
        <f>'個人種目データ'!H40</f>
      </c>
      <c r="E32" s="149"/>
      <c r="F32" s="150">
        <v>28</v>
      </c>
      <c r="G32" s="151">
        <f>IF(J32="","",'個人種目データ'!$E$2)</f>
      </c>
      <c r="H32" s="151">
        <f>IF(J32="","",'個人種目データ'!$N$2)</f>
      </c>
      <c r="I32" s="151">
        <f>IF(K32="","",'大会申込み'!$N$8)</f>
      </c>
      <c r="J32" s="152"/>
      <c r="K32" s="153">
        <f t="shared" si="6"/>
      </c>
      <c r="L32" s="154"/>
      <c r="M32" s="152"/>
      <c r="N32" s="155">
        <f t="shared" si="7"/>
      </c>
      <c r="O32" s="152"/>
      <c r="P32" s="152"/>
      <c r="Q32" s="156">
        <f>IF(P32="","",LOOKUP(P32,'個人種目データ'!$A$12:$A$56,'個人種目データ'!$D$12:$D$56))</f>
      </c>
      <c r="R32" s="157">
        <f>IF(P32="","",LOOKUP(P32,'個人種目データ'!$A$12:$A$56,'個人種目データ'!$H$12:$H$56))</f>
      </c>
      <c r="S32" s="158"/>
      <c r="T32" s="156">
        <f>IF(S32="","",LOOKUP(S32,'個人種目データ'!$A$12:$A$56,'個人種目データ'!$D$12:$D$56))</f>
      </c>
      <c r="U32" s="157">
        <f>IF(S32="","",LOOKUP(S32,'個人種目データ'!$A$12:$A$56,'個人種目データ'!$H$12:$H$56))</f>
      </c>
      <c r="V32" s="158"/>
      <c r="W32" s="156">
        <f>IF(V32="","",LOOKUP(V32,'個人種目データ'!$A$12:$A$56,'個人種目データ'!$D$12:$D$56))</f>
      </c>
      <c r="X32" s="157">
        <f>IF(V32="","",LOOKUP(V32,'個人種目データ'!$A$12:$A$56,'個人種目データ'!$H$12:$H$56))</f>
      </c>
      <c r="Y32" s="158"/>
      <c r="Z32" s="156">
        <f>IF(Y32="","",LOOKUP(Y32,'個人種目データ'!$A$12:$A$56,'個人種目データ'!$D$12:$D$56))</f>
      </c>
      <c r="AA32" s="157">
        <f>IF(Y32="","",LOOKUP(Y32,'個人種目データ'!$A$12:$A$56,'個人種目データ'!$H$12:$H$56))</f>
      </c>
      <c r="AB32" s="148">
        <f t="shared" si="8"/>
      </c>
      <c r="AC32" s="159"/>
    </row>
    <row r="33" spans="1:29" s="126" customFormat="1" ht="27" customHeight="1">
      <c r="A33" s="136">
        <f>'個人種目データ'!A41</f>
        <v>30</v>
      </c>
      <c r="B33" s="137">
        <f>'個人種目データ'!C41</f>
      </c>
      <c r="C33" s="137">
        <f>IF(B33="","",'個人種目データ'!D41)</f>
      </c>
      <c r="D33" s="138">
        <f>'個人種目データ'!H41</f>
      </c>
      <c r="E33" s="149"/>
      <c r="F33" s="150">
        <v>29</v>
      </c>
      <c r="G33" s="151">
        <f>IF(J33="","",'個人種目データ'!$E$2)</f>
      </c>
      <c r="H33" s="151">
        <f>IF(J33="","",'個人種目データ'!$N$2)</f>
      </c>
      <c r="I33" s="151">
        <f>IF(K33="","",'大会申込み'!$N$8)</f>
      </c>
      <c r="J33" s="152"/>
      <c r="K33" s="153">
        <f aca="true" t="shared" si="9" ref="K33:K44">IF(J33="","",IF(J33=1,"男子",IF(J33=2,"女子","混合")))</f>
      </c>
      <c r="L33" s="154"/>
      <c r="M33" s="152"/>
      <c r="N33" s="155">
        <f aca="true" t="shared" si="10" ref="N33:N44">IF(M33="","",IF(M33=6,"ﾌﾘｰﾘﾚｰ","ﾒﾄﾞﾚｰﾘﾚｰ"))</f>
      </c>
      <c r="O33" s="152"/>
      <c r="P33" s="152"/>
      <c r="Q33" s="156">
        <f>IF(P33="","",LOOKUP(P33,'個人種目データ'!$A$12:$A$56,'個人種目データ'!$D$12:$D$56))</f>
      </c>
      <c r="R33" s="157">
        <f>IF(P33="","",LOOKUP(P33,'個人種目データ'!$A$12:$A$56,'個人種目データ'!$H$12:$H$56))</f>
      </c>
      <c r="S33" s="158"/>
      <c r="T33" s="156">
        <f>IF(S33="","",LOOKUP(S33,'個人種目データ'!$A$12:$A$56,'個人種目データ'!$D$12:$D$56))</f>
      </c>
      <c r="U33" s="157">
        <f>IF(S33="","",LOOKUP(S33,'個人種目データ'!$A$12:$A$56,'個人種目データ'!$H$12:$H$56))</f>
      </c>
      <c r="V33" s="158"/>
      <c r="W33" s="156">
        <f>IF(V33="","",LOOKUP(V33,'個人種目データ'!$A$12:$A$56,'個人種目データ'!$D$12:$D$56))</f>
      </c>
      <c r="X33" s="157">
        <f>IF(V33="","",LOOKUP(V33,'個人種目データ'!$A$12:$A$56,'個人種目データ'!$H$12:$H$56))</f>
      </c>
      <c r="Y33" s="158"/>
      <c r="Z33" s="156">
        <f>IF(Y33="","",LOOKUP(Y33,'個人種目データ'!$A$12:$A$56,'個人種目データ'!$D$12:$D$56))</f>
      </c>
      <c r="AA33" s="157">
        <f>IF(Y33="","",LOOKUP(Y33,'個人種目データ'!$A$12:$A$56,'個人種目データ'!$H$12:$H$56))</f>
      </c>
      <c r="AB33" s="148">
        <f aca="true" t="shared" si="11" ref="AB33:AB44">IF(R33="","",R33+U33+X33+AA33)</f>
      </c>
      <c r="AC33" s="159"/>
    </row>
    <row r="34" spans="1:29" s="126" customFormat="1" ht="27" customHeight="1">
      <c r="A34" s="136">
        <f>'個人種目データ'!A42</f>
        <v>31</v>
      </c>
      <c r="B34" s="137">
        <f>'個人種目データ'!C42</f>
      </c>
      <c r="C34" s="137">
        <f>IF(B34="","",'個人種目データ'!D42)</f>
      </c>
      <c r="D34" s="138">
        <f>'個人種目データ'!H42</f>
      </c>
      <c r="E34" s="149"/>
      <c r="F34" s="150">
        <v>30</v>
      </c>
      <c r="G34" s="151">
        <f>IF(J34="","",'個人種目データ'!$E$2)</f>
      </c>
      <c r="H34" s="151">
        <f>IF(J34="","",'個人種目データ'!$N$2)</f>
      </c>
      <c r="I34" s="151">
        <f>IF(K34="","",'大会申込み'!$N$8)</f>
      </c>
      <c r="J34" s="152"/>
      <c r="K34" s="153">
        <f t="shared" si="9"/>
      </c>
      <c r="L34" s="154"/>
      <c r="M34" s="152"/>
      <c r="N34" s="155">
        <f t="shared" si="10"/>
      </c>
      <c r="O34" s="152"/>
      <c r="P34" s="152"/>
      <c r="Q34" s="156">
        <f>IF(P34="","",LOOKUP(P34,'個人種目データ'!$A$12:$A$56,'個人種目データ'!$D$12:$D$56))</f>
      </c>
      <c r="R34" s="157">
        <f>IF(P34="","",LOOKUP(P34,'個人種目データ'!$A$12:$A$56,'個人種目データ'!$H$12:$H$56))</f>
      </c>
      <c r="S34" s="158"/>
      <c r="T34" s="156">
        <f>IF(S34="","",LOOKUP(S34,'個人種目データ'!$A$12:$A$56,'個人種目データ'!$D$12:$D$56))</f>
      </c>
      <c r="U34" s="157">
        <f>IF(S34="","",LOOKUP(S34,'個人種目データ'!$A$12:$A$56,'個人種目データ'!$H$12:$H$56))</f>
      </c>
      <c r="V34" s="158"/>
      <c r="W34" s="156">
        <f>IF(V34="","",LOOKUP(V34,'個人種目データ'!$A$12:$A$56,'個人種目データ'!$D$12:$D$56))</f>
      </c>
      <c r="X34" s="157">
        <f>IF(V34="","",LOOKUP(V34,'個人種目データ'!$A$12:$A$56,'個人種目データ'!$H$12:$H$56))</f>
      </c>
      <c r="Y34" s="158"/>
      <c r="Z34" s="156">
        <f>IF(Y34="","",LOOKUP(Y34,'個人種目データ'!$A$12:$A$56,'個人種目データ'!$D$12:$D$56))</f>
      </c>
      <c r="AA34" s="157">
        <f>IF(Y34="","",LOOKUP(Y34,'個人種目データ'!$A$12:$A$56,'個人種目データ'!$H$12:$H$56))</f>
      </c>
      <c r="AB34" s="148">
        <f t="shared" si="11"/>
      </c>
      <c r="AC34" s="159"/>
    </row>
    <row r="35" spans="1:29" s="126" customFormat="1" ht="27" customHeight="1">
      <c r="A35" s="136">
        <f>'個人種目データ'!A43</f>
        <v>32</v>
      </c>
      <c r="B35" s="137">
        <f>'個人種目データ'!C43</f>
      </c>
      <c r="C35" s="137">
        <f>IF(B35="","",'個人種目データ'!D43)</f>
      </c>
      <c r="D35" s="138">
        <f>'個人種目データ'!H43</f>
      </c>
      <c r="E35" s="149"/>
      <c r="F35" s="150">
        <v>31</v>
      </c>
      <c r="G35" s="151">
        <f>IF(J35="","",'個人種目データ'!$E$2)</f>
      </c>
      <c r="H35" s="151">
        <f>IF(J35="","",'個人種目データ'!$N$2)</f>
      </c>
      <c r="I35" s="151">
        <f>IF(K35="","",'大会申込み'!$N$8)</f>
      </c>
      <c r="J35" s="152"/>
      <c r="K35" s="153">
        <f t="shared" si="9"/>
      </c>
      <c r="L35" s="154"/>
      <c r="M35" s="152"/>
      <c r="N35" s="155">
        <f t="shared" si="10"/>
      </c>
      <c r="O35" s="152"/>
      <c r="P35" s="152"/>
      <c r="Q35" s="156">
        <f>IF(P35="","",LOOKUP(P35,'個人種目データ'!$A$12:$A$56,'個人種目データ'!$D$12:$D$56))</f>
      </c>
      <c r="R35" s="157">
        <f>IF(P35="","",LOOKUP(P35,'個人種目データ'!$A$12:$A$56,'個人種目データ'!$H$12:$H$56))</f>
      </c>
      <c r="S35" s="158"/>
      <c r="T35" s="156">
        <f>IF(S35="","",LOOKUP(S35,'個人種目データ'!$A$12:$A$56,'個人種目データ'!$D$12:$D$56))</f>
      </c>
      <c r="U35" s="157">
        <f>IF(S35="","",LOOKUP(S35,'個人種目データ'!$A$12:$A$56,'個人種目データ'!$H$12:$H$56))</f>
      </c>
      <c r="V35" s="158"/>
      <c r="W35" s="156">
        <f>IF(V35="","",LOOKUP(V35,'個人種目データ'!$A$12:$A$56,'個人種目データ'!$D$12:$D$56))</f>
      </c>
      <c r="X35" s="157">
        <f>IF(V35="","",LOOKUP(V35,'個人種目データ'!$A$12:$A$56,'個人種目データ'!$H$12:$H$56))</f>
      </c>
      <c r="Y35" s="158"/>
      <c r="Z35" s="156">
        <f>IF(Y35="","",LOOKUP(Y35,'個人種目データ'!$A$12:$A$56,'個人種目データ'!$D$12:$D$56))</f>
      </c>
      <c r="AA35" s="157">
        <f>IF(Y35="","",LOOKUP(Y35,'個人種目データ'!$A$12:$A$56,'個人種目データ'!$H$12:$H$56))</f>
      </c>
      <c r="AB35" s="148">
        <f t="shared" si="11"/>
      </c>
      <c r="AC35" s="159"/>
    </row>
    <row r="36" spans="1:29" s="126" customFormat="1" ht="27" customHeight="1">
      <c r="A36" s="136">
        <f>'個人種目データ'!A44</f>
        <v>33</v>
      </c>
      <c r="B36" s="137">
        <f>'個人種目データ'!C44</f>
      </c>
      <c r="C36" s="137">
        <f>IF(B36="","",'個人種目データ'!D44)</f>
      </c>
      <c r="D36" s="138">
        <f>'個人種目データ'!H44</f>
      </c>
      <c r="E36" s="149"/>
      <c r="F36" s="150">
        <v>32</v>
      </c>
      <c r="G36" s="151">
        <f>IF(J36="","",'個人種目データ'!$E$2)</f>
      </c>
      <c r="H36" s="151">
        <f>IF(J36="","",'個人種目データ'!$N$2)</f>
      </c>
      <c r="I36" s="151">
        <f>IF(K36="","",'大会申込み'!$N$8)</f>
      </c>
      <c r="J36" s="152"/>
      <c r="K36" s="153">
        <f t="shared" si="9"/>
      </c>
      <c r="L36" s="154"/>
      <c r="M36" s="152"/>
      <c r="N36" s="155">
        <f t="shared" si="10"/>
      </c>
      <c r="O36" s="152"/>
      <c r="P36" s="152"/>
      <c r="Q36" s="156">
        <f>IF(P36="","",LOOKUP(P36,'個人種目データ'!$A$12:$A$56,'個人種目データ'!$D$12:$D$56))</f>
      </c>
      <c r="R36" s="157">
        <f>IF(P36="","",LOOKUP(P36,'個人種目データ'!$A$12:$A$56,'個人種目データ'!$H$12:$H$56))</f>
      </c>
      <c r="S36" s="158"/>
      <c r="T36" s="156">
        <f>IF(S36="","",LOOKUP(S36,'個人種目データ'!$A$12:$A$56,'個人種目データ'!$D$12:$D$56))</f>
      </c>
      <c r="U36" s="157">
        <f>IF(S36="","",LOOKUP(S36,'個人種目データ'!$A$12:$A$56,'個人種目データ'!$H$12:$H$56))</f>
      </c>
      <c r="V36" s="158"/>
      <c r="W36" s="156">
        <f>IF(V36="","",LOOKUP(V36,'個人種目データ'!$A$12:$A$56,'個人種目データ'!$D$12:$D$56))</f>
      </c>
      <c r="X36" s="157">
        <f>IF(V36="","",LOOKUP(V36,'個人種目データ'!$A$12:$A$56,'個人種目データ'!$H$12:$H$56))</f>
      </c>
      <c r="Y36" s="158"/>
      <c r="Z36" s="156">
        <f>IF(Y36="","",LOOKUP(Y36,'個人種目データ'!$A$12:$A$56,'個人種目データ'!$D$12:$D$56))</f>
      </c>
      <c r="AA36" s="157">
        <f>IF(Y36="","",LOOKUP(Y36,'個人種目データ'!$A$12:$A$56,'個人種目データ'!$H$12:$H$56))</f>
      </c>
      <c r="AB36" s="148">
        <f t="shared" si="11"/>
      </c>
      <c r="AC36" s="159"/>
    </row>
    <row r="37" spans="1:29" s="126" customFormat="1" ht="27" customHeight="1">
      <c r="A37" s="136">
        <f>'個人種目データ'!A45</f>
        <v>34</v>
      </c>
      <c r="B37" s="137">
        <f>'個人種目データ'!C45</f>
      </c>
      <c r="C37" s="137">
        <f>IF(B37="","",'個人種目データ'!D45)</f>
      </c>
      <c r="D37" s="138">
        <f>'個人種目データ'!H45</f>
      </c>
      <c r="E37" s="149"/>
      <c r="F37" s="150">
        <v>33</v>
      </c>
      <c r="G37" s="151">
        <f>IF(J37="","",'個人種目データ'!$E$2)</f>
      </c>
      <c r="H37" s="151">
        <f>IF(J37="","",'個人種目データ'!$N$2)</f>
      </c>
      <c r="I37" s="151">
        <f>IF(K37="","",'大会申込み'!$N$8)</f>
      </c>
      <c r="J37" s="152"/>
      <c r="K37" s="153">
        <f t="shared" si="9"/>
      </c>
      <c r="L37" s="154"/>
      <c r="M37" s="152"/>
      <c r="N37" s="155">
        <f t="shared" si="10"/>
      </c>
      <c r="O37" s="152"/>
      <c r="P37" s="152"/>
      <c r="Q37" s="156">
        <f>IF(P37="","",LOOKUP(P37,'個人種目データ'!$A$12:$A$56,'個人種目データ'!$D$12:$D$56))</f>
      </c>
      <c r="R37" s="157">
        <f>IF(P37="","",LOOKUP(P37,'個人種目データ'!$A$12:$A$56,'個人種目データ'!$H$12:$H$56))</f>
      </c>
      <c r="S37" s="158"/>
      <c r="T37" s="156">
        <f>IF(S37="","",LOOKUP(S37,'個人種目データ'!$A$12:$A$56,'個人種目データ'!$D$12:$D$56))</f>
      </c>
      <c r="U37" s="157">
        <f>IF(S37="","",LOOKUP(S37,'個人種目データ'!$A$12:$A$56,'個人種目データ'!$H$12:$H$56))</f>
      </c>
      <c r="V37" s="158"/>
      <c r="W37" s="156">
        <f>IF(V37="","",LOOKUP(V37,'個人種目データ'!$A$12:$A$56,'個人種目データ'!$D$12:$D$56))</f>
      </c>
      <c r="X37" s="157">
        <f>IF(V37="","",LOOKUP(V37,'個人種目データ'!$A$12:$A$56,'個人種目データ'!$H$12:$H$56))</f>
      </c>
      <c r="Y37" s="158"/>
      <c r="Z37" s="156">
        <f>IF(Y37="","",LOOKUP(Y37,'個人種目データ'!$A$12:$A$56,'個人種目データ'!$D$12:$D$56))</f>
      </c>
      <c r="AA37" s="157">
        <f>IF(Y37="","",LOOKUP(Y37,'個人種目データ'!$A$12:$A$56,'個人種目データ'!$H$12:$H$56))</f>
      </c>
      <c r="AB37" s="148">
        <f t="shared" si="11"/>
      </c>
      <c r="AC37" s="159"/>
    </row>
    <row r="38" spans="1:29" s="126" customFormat="1" ht="27" customHeight="1">
      <c r="A38" s="136">
        <f>'個人種目データ'!A46</f>
        <v>35</v>
      </c>
      <c r="B38" s="137">
        <f>'個人種目データ'!C46</f>
      </c>
      <c r="C38" s="137">
        <f>IF(B38="","",'個人種目データ'!D46)</f>
      </c>
      <c r="D38" s="138">
        <f>'個人種目データ'!H46</f>
      </c>
      <c r="E38" s="149"/>
      <c r="F38" s="150">
        <v>34</v>
      </c>
      <c r="G38" s="151">
        <f>IF(J38="","",'個人種目データ'!$E$2)</f>
      </c>
      <c r="H38" s="151">
        <f>IF(J38="","",'個人種目データ'!$N$2)</f>
      </c>
      <c r="I38" s="151">
        <f>IF(K38="","",'大会申込み'!$N$8)</f>
      </c>
      <c r="J38" s="152"/>
      <c r="K38" s="153">
        <f t="shared" si="9"/>
      </c>
      <c r="L38" s="154"/>
      <c r="M38" s="152"/>
      <c r="N38" s="155">
        <f t="shared" si="10"/>
      </c>
      <c r="O38" s="152"/>
      <c r="P38" s="152"/>
      <c r="Q38" s="156">
        <f>IF(P38="","",LOOKUP(P38,'個人種目データ'!$A$12:$A$56,'個人種目データ'!$D$12:$D$56))</f>
      </c>
      <c r="R38" s="157">
        <f>IF(P38="","",LOOKUP(P38,'個人種目データ'!$A$12:$A$56,'個人種目データ'!$H$12:$H$56))</f>
      </c>
      <c r="S38" s="158"/>
      <c r="T38" s="156">
        <f>IF(S38="","",LOOKUP(S38,'個人種目データ'!$A$12:$A$56,'個人種目データ'!$D$12:$D$56))</f>
      </c>
      <c r="U38" s="157">
        <f>IF(S38="","",LOOKUP(S38,'個人種目データ'!$A$12:$A$56,'個人種目データ'!$H$12:$H$56))</f>
      </c>
      <c r="V38" s="158"/>
      <c r="W38" s="156">
        <f>IF(V38="","",LOOKUP(V38,'個人種目データ'!$A$12:$A$56,'個人種目データ'!$D$12:$D$56))</f>
      </c>
      <c r="X38" s="157">
        <f>IF(V38="","",LOOKUP(V38,'個人種目データ'!$A$12:$A$56,'個人種目データ'!$H$12:$H$56))</f>
      </c>
      <c r="Y38" s="158"/>
      <c r="Z38" s="156">
        <f>IF(Y38="","",LOOKUP(Y38,'個人種目データ'!$A$12:$A$56,'個人種目データ'!$D$12:$D$56))</f>
      </c>
      <c r="AA38" s="157">
        <f>IF(Y38="","",LOOKUP(Y38,'個人種目データ'!$A$12:$A$56,'個人種目データ'!$H$12:$H$56))</f>
      </c>
      <c r="AB38" s="148">
        <f t="shared" si="11"/>
      </c>
      <c r="AC38" s="159"/>
    </row>
    <row r="39" spans="1:29" s="126" customFormat="1" ht="27" customHeight="1">
      <c r="A39" s="136">
        <f>'個人種目データ'!A47</f>
        <v>36</v>
      </c>
      <c r="B39" s="137">
        <f>'個人種目データ'!C47</f>
      </c>
      <c r="C39" s="137">
        <f>IF(B39="","",'個人種目データ'!D47)</f>
      </c>
      <c r="D39" s="138">
        <f>'個人種目データ'!H47</f>
      </c>
      <c r="E39" s="149"/>
      <c r="F39" s="150">
        <v>35</v>
      </c>
      <c r="G39" s="151">
        <f>IF(J39="","",'個人種目データ'!$E$2)</f>
      </c>
      <c r="H39" s="151">
        <f>IF(J39="","",'個人種目データ'!$N$2)</f>
      </c>
      <c r="I39" s="151">
        <f>IF(K39="","",'大会申込み'!$N$8)</f>
      </c>
      <c r="J39" s="152"/>
      <c r="K39" s="153">
        <f t="shared" si="9"/>
      </c>
      <c r="L39" s="154"/>
      <c r="M39" s="152"/>
      <c r="N39" s="155">
        <f t="shared" si="10"/>
      </c>
      <c r="O39" s="152"/>
      <c r="P39" s="152"/>
      <c r="Q39" s="156">
        <f>IF(P39="","",LOOKUP(P39,'個人種目データ'!$A$12:$A$56,'個人種目データ'!$D$12:$D$56))</f>
      </c>
      <c r="R39" s="157">
        <f>IF(P39="","",LOOKUP(P39,'個人種目データ'!$A$12:$A$56,'個人種目データ'!$H$12:$H$56))</f>
      </c>
      <c r="S39" s="158"/>
      <c r="T39" s="156">
        <f>IF(S39="","",LOOKUP(S39,'個人種目データ'!$A$12:$A$56,'個人種目データ'!$D$12:$D$56))</f>
      </c>
      <c r="U39" s="157">
        <f>IF(S39="","",LOOKUP(S39,'個人種目データ'!$A$12:$A$56,'個人種目データ'!$H$12:$H$56))</f>
      </c>
      <c r="V39" s="158"/>
      <c r="W39" s="156">
        <f>IF(V39="","",LOOKUP(V39,'個人種目データ'!$A$12:$A$56,'個人種目データ'!$D$12:$D$56))</f>
      </c>
      <c r="X39" s="157">
        <f>IF(V39="","",LOOKUP(V39,'個人種目データ'!$A$12:$A$56,'個人種目データ'!$H$12:$H$56))</f>
      </c>
      <c r="Y39" s="158"/>
      <c r="Z39" s="156">
        <f>IF(Y39="","",LOOKUP(Y39,'個人種目データ'!$A$12:$A$56,'個人種目データ'!$D$12:$D$56))</f>
      </c>
      <c r="AA39" s="157">
        <f>IF(Y39="","",LOOKUP(Y39,'個人種目データ'!$A$12:$A$56,'個人種目データ'!$H$12:$H$56))</f>
      </c>
      <c r="AB39" s="148">
        <f t="shared" si="11"/>
      </c>
      <c r="AC39" s="159"/>
    </row>
    <row r="40" spans="1:29" s="126" customFormat="1" ht="27" customHeight="1">
      <c r="A40" s="136">
        <f>'個人種目データ'!A48</f>
        <v>37</v>
      </c>
      <c r="B40" s="137">
        <f>'個人種目データ'!C48</f>
      </c>
      <c r="C40" s="137">
        <f>IF(B40="","",'個人種目データ'!D48)</f>
      </c>
      <c r="D40" s="138">
        <f>'個人種目データ'!H48</f>
      </c>
      <c r="E40" s="149"/>
      <c r="F40" s="150">
        <v>36</v>
      </c>
      <c r="G40" s="151">
        <f>IF(J40="","",'個人種目データ'!$E$2)</f>
      </c>
      <c r="H40" s="151">
        <f>IF(J40="","",'個人種目データ'!$N$2)</f>
      </c>
      <c r="I40" s="151">
        <f>IF(K40="","",'大会申込み'!$N$8)</f>
      </c>
      <c r="J40" s="152"/>
      <c r="K40" s="153">
        <f t="shared" si="9"/>
      </c>
      <c r="L40" s="154"/>
      <c r="M40" s="152"/>
      <c r="N40" s="155">
        <f t="shared" si="10"/>
      </c>
      <c r="O40" s="152"/>
      <c r="P40" s="152"/>
      <c r="Q40" s="156">
        <f>IF(P40="","",LOOKUP(P40,'個人種目データ'!$A$12:$A$56,'個人種目データ'!$D$12:$D$56))</f>
      </c>
      <c r="R40" s="157">
        <f>IF(P40="","",LOOKUP(P40,'個人種目データ'!$A$12:$A$56,'個人種目データ'!$H$12:$H$56))</f>
      </c>
      <c r="S40" s="158"/>
      <c r="T40" s="156">
        <f>IF(S40="","",LOOKUP(S40,'個人種目データ'!$A$12:$A$56,'個人種目データ'!$D$12:$D$56))</f>
      </c>
      <c r="U40" s="157">
        <f>IF(S40="","",LOOKUP(S40,'個人種目データ'!$A$12:$A$56,'個人種目データ'!$H$12:$H$56))</f>
      </c>
      <c r="V40" s="158"/>
      <c r="W40" s="156">
        <f>IF(V40="","",LOOKUP(V40,'個人種目データ'!$A$12:$A$56,'個人種目データ'!$D$12:$D$56))</f>
      </c>
      <c r="X40" s="157">
        <f>IF(V40="","",LOOKUP(V40,'個人種目データ'!$A$12:$A$56,'個人種目データ'!$H$12:$H$56))</f>
      </c>
      <c r="Y40" s="158"/>
      <c r="Z40" s="156">
        <f>IF(Y40="","",LOOKUP(Y40,'個人種目データ'!$A$12:$A$56,'個人種目データ'!$D$12:$D$56))</f>
      </c>
      <c r="AA40" s="157">
        <f>IF(Y40="","",LOOKUP(Y40,'個人種目データ'!$A$12:$A$56,'個人種目データ'!$H$12:$H$56))</f>
      </c>
      <c r="AB40" s="148">
        <f t="shared" si="11"/>
      </c>
      <c r="AC40" s="159"/>
    </row>
    <row r="41" spans="1:29" s="126" customFormat="1" ht="27" customHeight="1">
      <c r="A41" s="136">
        <f>'個人種目データ'!A49</f>
        <v>38</v>
      </c>
      <c r="B41" s="137">
        <f>'個人種目データ'!C49</f>
      </c>
      <c r="C41" s="137">
        <f>IF(B41="","",'個人種目データ'!D49)</f>
      </c>
      <c r="D41" s="138">
        <f>'個人種目データ'!H49</f>
      </c>
      <c r="E41" s="149"/>
      <c r="F41" s="150">
        <v>37</v>
      </c>
      <c r="G41" s="151">
        <f>IF(J41="","",'個人種目データ'!$E$2)</f>
      </c>
      <c r="H41" s="151">
        <f>IF(J41="","",'個人種目データ'!$N$2)</f>
      </c>
      <c r="I41" s="151">
        <f>IF(K41="","",'大会申込み'!$N$8)</f>
      </c>
      <c r="J41" s="152"/>
      <c r="K41" s="153">
        <f t="shared" si="9"/>
      </c>
      <c r="L41" s="154"/>
      <c r="M41" s="152"/>
      <c r="N41" s="155">
        <f t="shared" si="10"/>
      </c>
      <c r="O41" s="152"/>
      <c r="P41" s="152"/>
      <c r="Q41" s="156">
        <f>IF(P41="","",LOOKUP(P41,'個人種目データ'!$A$12:$A$56,'個人種目データ'!$D$12:$D$56))</f>
      </c>
      <c r="R41" s="157">
        <f>IF(P41="","",LOOKUP(P41,'個人種目データ'!$A$12:$A$56,'個人種目データ'!$H$12:$H$56))</f>
      </c>
      <c r="S41" s="158"/>
      <c r="T41" s="156">
        <f>IF(S41="","",LOOKUP(S41,'個人種目データ'!$A$12:$A$56,'個人種目データ'!$D$12:$D$56))</f>
      </c>
      <c r="U41" s="157">
        <f>IF(S41="","",LOOKUP(S41,'個人種目データ'!$A$12:$A$56,'個人種目データ'!$H$12:$H$56))</f>
      </c>
      <c r="V41" s="158"/>
      <c r="W41" s="156">
        <f>IF(V41="","",LOOKUP(V41,'個人種目データ'!$A$12:$A$56,'個人種目データ'!$D$12:$D$56))</f>
      </c>
      <c r="X41" s="157">
        <f>IF(V41="","",LOOKUP(V41,'個人種目データ'!$A$12:$A$56,'個人種目データ'!$H$12:$H$56))</f>
      </c>
      <c r="Y41" s="158"/>
      <c r="Z41" s="156">
        <f>IF(Y41="","",LOOKUP(Y41,'個人種目データ'!$A$12:$A$56,'個人種目データ'!$D$12:$D$56))</f>
      </c>
      <c r="AA41" s="157">
        <f>IF(Y41="","",LOOKUP(Y41,'個人種目データ'!$A$12:$A$56,'個人種目データ'!$H$12:$H$56))</f>
      </c>
      <c r="AB41" s="148">
        <f t="shared" si="11"/>
      </c>
      <c r="AC41" s="159"/>
    </row>
    <row r="42" spans="1:29" s="126" customFormat="1" ht="27" customHeight="1">
      <c r="A42" s="136">
        <f>'個人種目データ'!A50</f>
        <v>39</v>
      </c>
      <c r="B42" s="137">
        <f>'個人種目データ'!C50</f>
      </c>
      <c r="C42" s="137">
        <f>IF(B42="","",'個人種目データ'!D50)</f>
      </c>
      <c r="D42" s="138">
        <f>'個人種目データ'!H50</f>
      </c>
      <c r="E42" s="149"/>
      <c r="F42" s="150">
        <v>38</v>
      </c>
      <c r="G42" s="151">
        <f>IF(J42="","",'個人種目データ'!$E$2)</f>
      </c>
      <c r="H42" s="151">
        <f>IF(J42="","",'個人種目データ'!$N$2)</f>
      </c>
      <c r="I42" s="151">
        <f>IF(K42="","",'大会申込み'!$N$8)</f>
      </c>
      <c r="J42" s="152"/>
      <c r="K42" s="153">
        <f t="shared" si="9"/>
      </c>
      <c r="L42" s="154"/>
      <c r="M42" s="152"/>
      <c r="N42" s="155">
        <f t="shared" si="10"/>
      </c>
      <c r="O42" s="152"/>
      <c r="P42" s="152"/>
      <c r="Q42" s="156">
        <f>IF(P42="","",LOOKUP(P42,'個人種目データ'!$A$12:$A$56,'個人種目データ'!$D$12:$D$56))</f>
      </c>
      <c r="R42" s="157">
        <f>IF(P42="","",LOOKUP(P42,'個人種目データ'!$A$12:$A$56,'個人種目データ'!$H$12:$H$56))</f>
      </c>
      <c r="S42" s="158"/>
      <c r="T42" s="156">
        <f>IF(S42="","",LOOKUP(S42,'個人種目データ'!$A$12:$A$56,'個人種目データ'!$D$12:$D$56))</f>
      </c>
      <c r="U42" s="157">
        <f>IF(S42="","",LOOKUP(S42,'個人種目データ'!$A$12:$A$56,'個人種目データ'!$H$12:$H$56))</f>
      </c>
      <c r="V42" s="158"/>
      <c r="W42" s="156">
        <f>IF(V42="","",LOOKUP(V42,'個人種目データ'!$A$12:$A$56,'個人種目データ'!$D$12:$D$56))</f>
      </c>
      <c r="X42" s="157">
        <f>IF(V42="","",LOOKUP(V42,'個人種目データ'!$A$12:$A$56,'個人種目データ'!$H$12:$H$56))</f>
      </c>
      <c r="Y42" s="158"/>
      <c r="Z42" s="156">
        <f>IF(Y42="","",LOOKUP(Y42,'個人種目データ'!$A$12:$A$56,'個人種目データ'!$D$12:$D$56))</f>
      </c>
      <c r="AA42" s="157">
        <f>IF(Y42="","",LOOKUP(Y42,'個人種目データ'!$A$12:$A$56,'個人種目データ'!$H$12:$H$56))</f>
      </c>
      <c r="AB42" s="148">
        <f t="shared" si="11"/>
      </c>
      <c r="AC42" s="159"/>
    </row>
    <row r="43" spans="1:29" s="126" customFormat="1" ht="27" customHeight="1">
      <c r="A43" s="136">
        <f>'個人種目データ'!A51</f>
        <v>40</v>
      </c>
      <c r="B43" s="137">
        <f>'個人種目データ'!C51</f>
      </c>
      <c r="C43" s="137">
        <f>IF(B43="","",'個人種目データ'!D51)</f>
      </c>
      <c r="D43" s="138">
        <f>'個人種目データ'!H51</f>
      </c>
      <c r="E43" s="149"/>
      <c r="F43" s="150">
        <v>39</v>
      </c>
      <c r="G43" s="151">
        <f>IF(J43="","",'個人種目データ'!$E$2)</f>
      </c>
      <c r="H43" s="151">
        <f>IF(J43="","",'個人種目データ'!$N$2)</f>
      </c>
      <c r="I43" s="151">
        <f>IF(K43="","",'大会申込み'!$N$8)</f>
      </c>
      <c r="J43" s="152"/>
      <c r="K43" s="153">
        <f t="shared" si="9"/>
      </c>
      <c r="L43" s="154"/>
      <c r="M43" s="152"/>
      <c r="N43" s="155">
        <f t="shared" si="10"/>
      </c>
      <c r="O43" s="152"/>
      <c r="P43" s="152"/>
      <c r="Q43" s="156">
        <f>IF(P43="","",LOOKUP(P43,'個人種目データ'!$A$12:$A$56,'個人種目データ'!$D$12:$D$56))</f>
      </c>
      <c r="R43" s="157">
        <f>IF(P43="","",LOOKUP(P43,'個人種目データ'!$A$12:$A$56,'個人種目データ'!$H$12:$H$56))</f>
      </c>
      <c r="S43" s="158"/>
      <c r="T43" s="156">
        <f>IF(S43="","",LOOKUP(S43,'個人種目データ'!$A$12:$A$56,'個人種目データ'!$D$12:$D$56))</f>
      </c>
      <c r="U43" s="157">
        <f>IF(S43="","",LOOKUP(S43,'個人種目データ'!$A$12:$A$56,'個人種目データ'!$H$12:$H$56))</f>
      </c>
      <c r="V43" s="158"/>
      <c r="W43" s="156">
        <f>IF(V43="","",LOOKUP(V43,'個人種目データ'!$A$12:$A$56,'個人種目データ'!$D$12:$D$56))</f>
      </c>
      <c r="X43" s="157">
        <f>IF(V43="","",LOOKUP(V43,'個人種目データ'!$A$12:$A$56,'個人種目データ'!$H$12:$H$56))</f>
      </c>
      <c r="Y43" s="158"/>
      <c r="Z43" s="156">
        <f>IF(Y43="","",LOOKUP(Y43,'個人種目データ'!$A$12:$A$56,'個人種目データ'!$D$12:$D$56))</f>
      </c>
      <c r="AA43" s="157">
        <f>IF(Y43="","",LOOKUP(Y43,'個人種目データ'!$A$12:$A$56,'個人種目データ'!$H$12:$H$56))</f>
      </c>
      <c r="AB43" s="148">
        <f t="shared" si="11"/>
      </c>
      <c r="AC43" s="159"/>
    </row>
    <row r="44" spans="1:29" s="126" customFormat="1" ht="27" customHeight="1">
      <c r="A44" s="136">
        <f>'個人種目データ'!A52</f>
        <v>41</v>
      </c>
      <c r="B44" s="137">
        <f>'個人種目データ'!C52</f>
      </c>
      <c r="C44" s="137">
        <f>IF(B44="","",'個人種目データ'!D52)</f>
      </c>
      <c r="D44" s="138">
        <f>'個人種目データ'!H52</f>
      </c>
      <c r="E44" s="149"/>
      <c r="F44" s="160">
        <v>40</v>
      </c>
      <c r="G44" s="161">
        <f>IF(J44="","",'個人種目データ'!$E$2)</f>
      </c>
      <c r="H44" s="161">
        <f>IF(J44="","",'個人種目データ'!$N$2)</f>
      </c>
      <c r="I44" s="151">
        <f>IF(K44="","",'大会申込み'!$N$8)</f>
      </c>
      <c r="J44" s="162"/>
      <c r="K44" s="163">
        <f t="shared" si="9"/>
      </c>
      <c r="L44" s="164"/>
      <c r="M44" s="162"/>
      <c r="N44" s="165">
        <f t="shared" si="10"/>
      </c>
      <c r="O44" s="162"/>
      <c r="P44" s="162"/>
      <c r="Q44" s="166">
        <f>IF(P44="","",LOOKUP(P44,'個人種目データ'!$A$12:$A$56,'個人種目データ'!$D$12:$D$56))</f>
      </c>
      <c r="R44" s="167">
        <f>IF(P44="","",LOOKUP(P44,'個人種目データ'!$A$12:$A$56,'個人種目データ'!$H$12:$H$56))</f>
      </c>
      <c r="S44" s="168"/>
      <c r="T44" s="166">
        <f>IF(S44="","",LOOKUP(S44,'個人種目データ'!$A$12:$A$56,'個人種目データ'!$D$12:$D$56))</f>
      </c>
      <c r="U44" s="167">
        <f>IF(S44="","",LOOKUP(S44,'個人種目データ'!$A$12:$A$56,'個人種目データ'!$H$12:$H$56))</f>
      </c>
      <c r="V44" s="168"/>
      <c r="W44" s="166">
        <f>IF(V44="","",LOOKUP(V44,'個人種目データ'!$A$12:$A$56,'個人種目データ'!$D$12:$D$56))</f>
      </c>
      <c r="X44" s="167">
        <f>IF(V44="","",LOOKUP(V44,'個人種目データ'!$A$12:$A$56,'個人種目データ'!$H$12:$H$56))</f>
      </c>
      <c r="Y44" s="168"/>
      <c r="Z44" s="166">
        <f>IF(Y44="","",LOOKUP(Y44,'個人種目データ'!$A$12:$A$56,'個人種目データ'!$D$12:$D$56))</f>
      </c>
      <c r="AA44" s="167">
        <f>IF(Y44="","",LOOKUP(Y44,'個人種目データ'!$A$12:$A$56,'個人種目データ'!$H$12:$H$56))</f>
      </c>
      <c r="AB44" s="148">
        <f t="shared" si="11"/>
      </c>
      <c r="AC44" s="159"/>
    </row>
  </sheetData>
  <sheetProtection/>
  <mergeCells count="1">
    <mergeCell ref="A3:D3"/>
  </mergeCells>
  <conditionalFormatting sqref="K4">
    <cfRule type="cellIs" priority="1" dxfId="17" operator="equal" stopIfTrue="1">
      <formula>1</formula>
    </cfRule>
    <cfRule type="cellIs" priority="2" dxfId="3" operator="equal" stopIfTrue="1">
      <formula>2</formula>
    </cfRule>
  </conditionalFormatting>
  <conditionalFormatting sqref="K5:K44">
    <cfRule type="cellIs" priority="3" dxfId="17" operator="equal" stopIfTrue="1">
      <formula>"男子"</formula>
    </cfRule>
    <cfRule type="cellIs" priority="4" dxfId="3" operator="equal" stopIfTrue="1">
      <formula>"女子"</formula>
    </cfRule>
    <cfRule type="cellIs" priority="5" dxfId="5" operator="equal" stopIfTrue="1">
      <formula>"混合"</formula>
    </cfRule>
  </conditionalFormatting>
  <conditionalFormatting sqref="B4:B44">
    <cfRule type="cellIs" priority="6" dxfId="4" operator="equal" stopIfTrue="1">
      <formula>"男"</formula>
    </cfRule>
    <cfRule type="cellIs" priority="7" dxfId="3" operator="equal" stopIfTrue="1">
      <formula>"女"</formula>
    </cfRule>
  </conditionalFormatting>
  <conditionalFormatting sqref="AB4:AB44">
    <cfRule type="cellIs" priority="8" dxfId="2" operator="equal" stopIfTrue="1">
      <formula>""</formula>
    </cfRule>
    <cfRule type="cellIs" priority="9" dxfId="1" operator="greaterThanOrEqual" stopIfTrue="1">
      <formula>L4</formula>
    </cfRule>
    <cfRule type="cellIs" priority="10" dxfId="0" operator="lessThan" stopIfTrue="1">
      <formula>L4</formula>
    </cfRule>
  </conditionalFormatting>
  <dataValidations count="10">
    <dataValidation type="whole" allowBlank="1" showInputMessage="1" showErrorMessage="1" promptTitle="下記で入力してください。" prompt="&#10;男子　＝１&#10;女子　＝２&#10;混合　＝３&#10;" imeMode="off" sqref="J2:J65536">
      <formula1>1</formula1>
      <formula2>3</formula2>
    </dataValidation>
    <dataValidation type="whole" allowBlank="1" showInputMessage="1" showErrorMessage="1" prompt="119以下&#10;120&#10;160&#10;200&#10;240&#10;280&#10;320&#10;" imeMode="disabled" sqref="L2:L65536">
      <formula1>119</formula1>
      <formula2>320</formula2>
    </dataValidation>
    <dataValidation allowBlank="1" showInputMessage="1" showErrorMessage="1" prompt="ﾌﾘ-　＝6&#10;&#10;ﾒﾄﾞﾚｰ＝ 7&#10;" imeMode="off" sqref="M2:M65536"/>
    <dataValidation allowBlank="1" showInputMessage="1" showErrorMessage="1" imeMode="off" sqref="O45:P65536 O2:O3 P2 K1 H1:I1"/>
    <dataValidation allowBlank="1" showInputMessage="1" showErrorMessage="1" imeMode="disabled" sqref="R4:S4 AA4 X4:Y4 U4:V4"/>
    <dataValidation type="whole" allowBlank="1" showInputMessage="1" showErrorMessage="1" prompt="自　由　形 ＝１&#10;背　　　 泳 ＝２&#10;平　泳　ぎ ＝３&#10;ﾊﾞﾀﾌﾗｲ　　＝４&#10;個人ﾒﾄﾞﾚｰ＝５" imeMode="off" sqref="F1 AD2">
      <formula1>1</formula1>
      <formula2>5</formula2>
    </dataValidation>
    <dataValidation allowBlank="1" showInputMessage="1" showErrorMessage="1" prompt="100   200&#10;" imeMode="off" sqref="O4:P4"/>
    <dataValidation allowBlank="1" showInputMessage="1" showErrorMessage="1" prompt="100   200" imeMode="off" sqref="O5:O44"/>
    <dataValidation allowBlank="1" showInputMessage="1" showErrorMessage="1" imeMode="on" sqref="W5:X44 T5:U44 R5:R44 S3 V3 P3 Q4:Q44 W4 Z4 T4 Z5:AA44 Y3"/>
    <dataValidation allowBlank="1" showInputMessage="1" showErrorMessage="1" prompt="個人種目の選手番号を入力してください。" sqref="S5:S44 P5:P44 Y5:Y44 V5:V44"/>
  </dataValidations>
  <printOptions/>
  <pageMargins left="0.787" right="0.787" top="0.984" bottom="0.984" header="0.512" footer="0.512"/>
  <pageSetup fitToHeight="0" fitToWidth="1" horizontalDpi="600" verticalDpi="600" orientation="portrait" paperSize="12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ｇ</dc:creator>
  <cp:keywords/>
  <dc:description/>
  <cp:lastModifiedBy>user</cp:lastModifiedBy>
  <cp:lastPrinted>2015-05-05T07:11:38Z</cp:lastPrinted>
  <dcterms:created xsi:type="dcterms:W3CDTF">2003-07-21T02:58:44Z</dcterms:created>
  <dcterms:modified xsi:type="dcterms:W3CDTF">2020-02-23T07:05:56Z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-402974382</vt:i4>
  </property>
  <property fmtid="{D5CDD505-2E9C-101B-9397-08002B2CF9AE}" pid="3" name="_AuthorEmail">
    <vt:lpwstr>rskxd282@ybb.ne.jp</vt:lpwstr>
  </property>
  <property fmtid="{D5CDD505-2E9C-101B-9397-08002B2CF9AE}" pid="4" name="_AuthorEmailDisplayName">
    <vt:lpwstr>春木</vt:lpwstr>
  </property>
  <property fmtid="{D5CDD505-2E9C-101B-9397-08002B2CF9AE}" pid="5" name="_EmailSubject">
    <vt:lpwstr>ひのくに　大会要項その他</vt:lpwstr>
  </property>
  <property fmtid="{D5CDD505-2E9C-101B-9397-08002B2CF9AE}" pid="6" name="_NewReviewCycle">
    <vt:lpwstr/>
  </property>
  <property fmtid="{D5CDD505-2E9C-101B-9397-08002B2CF9AE}" pid="7" name="_ReviewingToolsShownOnce">
    <vt:lpwstr/>
  </property>
</Properties>
</file>